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Daňkovické vrchy bez cen\"/>
    </mc:Choice>
  </mc:AlternateContent>
  <bookViews>
    <workbookView xWindow="0" yWindow="0" windowWidth="23040" windowHeight="9750" activeTab="3"/>
  </bookViews>
  <sheets>
    <sheet name="Rekapitulace" sheetId="6" r:id="rId1"/>
    <sheet name="so 000" sheetId="2" r:id="rId2"/>
    <sheet name="SO 101-Borovnice" sheetId="3" r:id="rId3"/>
    <sheet name="SO 102-Krásné" sheetId="4" r:id="rId4"/>
    <sheet name="so 901" sheetId="5" r:id="rId5"/>
  </sheets>
  <calcPr calcId="162913"/>
</workbook>
</file>

<file path=xl/calcChain.xml><?xml version="1.0" encoding="utf-8"?>
<calcChain xmlns="http://schemas.openxmlformats.org/spreadsheetml/2006/main">
  <c r="I8" i="5" l="1"/>
  <c r="I3" i="5" s="1"/>
  <c r="C13" i="6" s="1"/>
  <c r="E13" i="6" s="1"/>
  <c r="I12" i="5"/>
  <c r="O12" i="5" s="1"/>
  <c r="O9" i="5"/>
  <c r="D13" i="6" s="1"/>
  <c r="I9" i="5"/>
  <c r="I64" i="4"/>
  <c r="O64" i="4" s="1"/>
  <c r="I61" i="4"/>
  <c r="O61" i="4" s="1"/>
  <c r="I56" i="4"/>
  <c r="I57" i="4"/>
  <c r="O57" i="4" s="1"/>
  <c r="I53" i="4"/>
  <c r="O53" i="4" s="1"/>
  <c r="I50" i="4"/>
  <c r="O50" i="4" s="1"/>
  <c r="O47" i="4"/>
  <c r="I47" i="4"/>
  <c r="O44" i="4"/>
  <c r="I44" i="4"/>
  <c r="I41" i="4"/>
  <c r="O41" i="4" s="1"/>
  <c r="I38" i="4"/>
  <c r="O38" i="4" s="1"/>
  <c r="O35" i="4"/>
  <c r="I35" i="4"/>
  <c r="O32" i="4"/>
  <c r="I32" i="4"/>
  <c r="I29" i="4"/>
  <c r="I28" i="4" s="1"/>
  <c r="I25" i="4"/>
  <c r="O25" i="4" s="1"/>
  <c r="I22" i="4"/>
  <c r="O22" i="4" s="1"/>
  <c r="O19" i="4"/>
  <c r="I19" i="4"/>
  <c r="O16" i="4"/>
  <c r="I16" i="4"/>
  <c r="I15" i="4" s="1"/>
  <c r="I8" i="4"/>
  <c r="O12" i="4"/>
  <c r="I12" i="4"/>
  <c r="I9" i="4"/>
  <c r="O9" i="4" s="1"/>
  <c r="I50" i="3"/>
  <c r="I57" i="3"/>
  <c r="O57" i="3" s="1"/>
  <c r="O54" i="3"/>
  <c r="I54" i="3"/>
  <c r="I51" i="3"/>
  <c r="O51" i="3" s="1"/>
  <c r="O47" i="3"/>
  <c r="I47" i="3"/>
  <c r="I44" i="3"/>
  <c r="O44" i="3" s="1"/>
  <c r="I41" i="3"/>
  <c r="O41" i="3" s="1"/>
  <c r="O38" i="3"/>
  <c r="I38" i="3"/>
  <c r="O35" i="3"/>
  <c r="I35" i="3"/>
  <c r="I32" i="3"/>
  <c r="O32" i="3" s="1"/>
  <c r="I29" i="3"/>
  <c r="O29" i="3" s="1"/>
  <c r="I25" i="3"/>
  <c r="O25" i="3" s="1"/>
  <c r="I22" i="3"/>
  <c r="O22" i="3" s="1"/>
  <c r="O19" i="3"/>
  <c r="I19" i="3"/>
  <c r="I16" i="3"/>
  <c r="O16" i="3" s="1"/>
  <c r="O12" i="3"/>
  <c r="I12" i="3"/>
  <c r="I9" i="3"/>
  <c r="O9" i="3" s="1"/>
  <c r="O21" i="2"/>
  <c r="I21" i="2"/>
  <c r="O18" i="2"/>
  <c r="I18" i="2"/>
  <c r="I15" i="2"/>
  <c r="O15" i="2" s="1"/>
  <c r="O12" i="2"/>
  <c r="I12" i="2"/>
  <c r="O9" i="2"/>
  <c r="I9" i="2"/>
  <c r="I8" i="2" s="1"/>
  <c r="I3" i="2" s="1"/>
  <c r="C10" i="6" s="1"/>
  <c r="D10" i="6" l="1"/>
  <c r="E10" i="6" s="1"/>
  <c r="D11" i="6"/>
  <c r="I3" i="4"/>
  <c r="C12" i="6" s="1"/>
  <c r="I8" i="3"/>
  <c r="I28" i="3"/>
  <c r="O29" i="4"/>
  <c r="D12" i="6" s="1"/>
  <c r="I15" i="3"/>
  <c r="I60" i="4"/>
  <c r="I3" i="3" l="1"/>
  <c r="C11" i="6" s="1"/>
  <c r="E12" i="6"/>
  <c r="E11" i="6" l="1"/>
  <c r="C7" i="6" s="1"/>
  <c r="C6" i="6"/>
</calcChain>
</file>

<file path=xl/sharedStrings.xml><?xml version="1.0" encoding="utf-8"?>
<sst xmlns="http://schemas.openxmlformats.org/spreadsheetml/2006/main" count="510" uniqueCount="164">
  <si>
    <t>EstiCon</t>
  </si>
  <si>
    <t xml:space="preserve">Firma: </t>
  </si>
  <si>
    <t>Rekapitulace ceny</t>
  </si>
  <si>
    <t>Stavba: 2025 D1A ZR - Daňkovické vrchy - Křiž. II/353 - Krásné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</si>
  <si>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</si>
  <si>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</si>
  <si>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</si>
  <si>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</si>
  <si>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</si>
  <si>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</si>
  <si>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</si>
  <si>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</si>
  <si>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ostartní a vedlejší náklady</t>
  </si>
  <si>
    <t>SO 101 - Borovnice</t>
  </si>
  <si>
    <t>Komunikace II/353 - križ. III/35321, km 8,491 - km 12,406</t>
  </si>
  <si>
    <t>SO 102 - Krásné</t>
  </si>
  <si>
    <t>Komunikace III/35319 - križ. II/353 Krásné, km 0,000 - km 3,250</t>
  </si>
  <si>
    <t>so 901</t>
  </si>
  <si>
    <t>DIO</t>
  </si>
  <si>
    <t>Soupis prací objektu</t>
  </si>
  <si>
    <t>S</t>
  </si>
  <si>
    <t>Stavba:</t>
  </si>
  <si>
    <t>2025 D1A ZR</t>
  </si>
  <si>
    <t>Daňkovické vrchy - Křiž. II/353 - Krásné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</si>
  <si>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</si>
  <si>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</si>
  <si>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</si>
  <si>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</si>
  <si>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</si>
  <si>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</si>
  <si>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</si>
  <si>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</si>
  <si>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</si>
  <si>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</si>
  <si>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</si>
  <si>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</si>
  <si>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</si>
  <si>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</si>
  <si>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</si>
  <si>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</si>
  <si>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</si>
  <si>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</si>
  <si>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</si>
  <si>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</si>
  <si>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</si>
  <si>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PP</t>
  </si>
  <si>
    <t>TS</t>
  </si>
  <si>
    <t>Položka zahrnuje:
- veškeré náklady spojené s objednatelem požadovanými zkouškami
Položka nezahrnuje:
- x</t>
  </si>
  <si>
    <t>02911</t>
  </si>
  <si>
    <t>OSTATNÍ POŽADAVKY - ZEMĚMĚŘICKÉ ZAMĚŘENÍ - vytýčení inž, sítí</t>
  </si>
  <si>
    <t>Čerpání se souhlasem TDS</t>
  </si>
  <si>
    <t>Položka zahrnuje:
- veškeré náklady spojené s objednatelem požadovanými pracemi
Položka nezahrnuje:
- x</t>
  </si>
  <si>
    <t>1</t>
  </si>
  <si>
    <t>OSTATNÍ POŽADAVKY - ZEMĚMĚŘICKÉ ZAMĚŘENÍ</t>
  </si>
  <si>
    <t>km</t>
  </si>
  <si>
    <t>geodetické zaměření pro realizaci stavby + GZ pro zpracování DTM dle platné legislativy</t>
  </si>
  <si>
    <t>02944</t>
  </si>
  <si>
    <t>OSTAT POŽADAVKY - DOKUMENTACE SKUTEČ PROVEDENÍ V DIGIT FORMĚ</t>
  </si>
  <si>
    <t>zahrnuje veškeré náklady spojené s objednatelem požadovanými pracemi DSPS rozdělena na DSPS SO 101 a DSPS SO 102</t>
  </si>
  <si>
    <t>Položka zahrnuje: 
- kompletní zeměměřičské práce a činnosti spojené se zaměřením a vyhotovením všech dokončených dílčích částí stavby, včetně po celkovém dokončení stavby zakrytých částí. Vyhotovení geodetické dokumentace skutečného provedení, svojí podrobností, obsahem, přesností, náležitostmi, formou prezentace musí být v souladu s požadavky, vycházející s aktuálně platné legislativy. 
Položka nezahrnuje: 
- x</t>
  </si>
  <si>
    <t>02991</t>
  </si>
  <si>
    <t>OSTATNÍ POŽADAVKY - INFORMAČNÍ TABULE</t>
  </si>
  <si>
    <t>KUS</t>
  </si>
  <si>
    <t>"Rozměr 2,5 x 1,75m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</si>
  <si>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</si>
  <si>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014101</t>
  </si>
  <si>
    <t>POPLATKY ZA SKLÁDKU</t>
  </si>
  <si>
    <t>M3</t>
  </si>
  <si>
    <t>"zemina, kamenivo ze sanací po pařezech
ČERPÁNÍ SE SOUHLASEM TDS</t>
  </si>
  <si>
    <t>Položka zahrnuje:
- veškeré poplatky provozovateli skládky související s uložením odpadu na skládce.
Položka nezahrnuje:
- x</t>
  </si>
  <si>
    <t>014102</t>
  </si>
  <si>
    <t>T</t>
  </si>
  <si>
    <t>"pařezy - skutečné množství bude doloženo vážními lístky ze skládky
10*0,5=5,0 [A]"</t>
  </si>
  <si>
    <t>Zemní práce</t>
  </si>
  <si>
    <t>11222</t>
  </si>
  <si>
    <t>ODSTRANĚNÍ PAŘEZŮ D DO 0,9M</t>
  </si>
  <si>
    <t>Položka zahrnuje zejména:
- vytrhání nebo vykopání pařezů
- veškeré zemní práce spojené s odstraněním pařezů
- dopravu a uložení pařezů, případně další práce s nimi dle pokynů zadávací dokumentace
- zásyp jam po pařezech.
Položka nezahrnuje:
- x
Způsob měření:
- počet pařezů se měří v [ks] vytrhaných nebo vykopaných pařezů, průměr pařezu je uvažován dle stromu ve výšce 1,3m nad terénem, u stávajícího pařezu se stanoví jako změřený průměr vynásobený  koeficientem 1/1,38.</t>
  </si>
  <si>
    <t>113724</t>
  </si>
  <si>
    <t>FRÉZOVÁNÍ ZPEVNĚNÝCH PLOCH ASFALTOVÝCH, ODVOZ DO 5KM</t>
  </si>
  <si>
    <t>"lokální frézování pro vyrovnání podkladní vrstvy  tl.50- 150 mm 
ČERPÁNÍ SE SOUHLASEM TDS 
materiál bude použit do krajnic 
21 m3 [A] 
frézování - zápichy zú, kú + napojení na mk
200*0,05=11,0000 [B] 
snížení stávající nivelety přes most km 9,59 v délce 100mb a tl 100mm
100*5*0,1=50m3 [C]               A+B+C =82 m3                                                                                           "</t>
  </si>
  <si>
    <t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</si>
  <si>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123736</t>
  </si>
  <si>
    <t>ODKOP PRO SPOD STAVBU SILNIC A ŽELEZNIC TŘ. I, ODVOZ DO 12KM</t>
  </si>
  <si>
    <t>výkop a sanace po pařezech, ČERPÁNÍ SE SOUHLASEM TDS   10*2= 20 m3 A] výkop rýhy pro založení obrub u čp 37 20*0,25*0,5=2,5m3   celkem 22,5m3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</si>
  <si>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</si>
  <si>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18110</t>
  </si>
  <si>
    <t>ÚPRAVA PLÁNĚ SE ZHUTNĚNÍM V HORNINĚ TŘ. I</t>
  </si>
  <si>
    <t>M2</t>
  </si>
  <si>
    <t>výšková úprava u mostu km 9,590</t>
  </si>
  <si>
    <t>Položka zahrnuje:
- úpravu pláně včetně vyrovnání výškových rozdílů. Míru zhutnění určuje projekt.
Položka nezahrnuje:
- x</t>
  </si>
  <si>
    <t>5</t>
  </si>
  <si>
    <t>Komunikace</t>
  </si>
  <si>
    <t>56140G</t>
  </si>
  <si>
    <t>SMĚSI Z KAMENIVA STMELENÉ CEMENTEM  SC C 8/10</t>
  </si>
  <si>
    <t>"SC 8/10 tl. 170 mm  
sanace po odstranění pařezů, ČERPÁNÍ SE SOUHLASEM TDS  
2*2*0,17=068*10=6,8m3 [A]"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</si>
  <si>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</si>
  <si>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56330</t>
  </si>
  <si>
    <t>VOZOVKOVÉ VRSTVY ZE ŠTĚRKODRTI</t>
  </si>
  <si>
    <t>ŠD 0/63_x000D_
"
hloubkové sanace po pařezech, ČERPÁNÍ SE SOUHLASEM TDS  
10*3=30m3 [A] skutečné množství bude doloženo dodacím listem
"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</si>
  <si>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</si>
  <si>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572213</t>
  </si>
  <si>
    <t>SPOJOVACÍ POSTŘIK Z EMULZE DO 0,5KG/M2</t>
  </si>
  <si>
    <t>"spojovací postřik 0,5kg/m2 
pod ACO + pod ACL
40 331 [A] aplikované množství bude doloženo dodacím listem
"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</si>
  <si>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</si>
  <si>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57475</t>
  </si>
  <si>
    <t>VOZOVKOVÉ VÝZTUŽNÉ VRSTVY Z GEOMŘÍŽOVINY</t>
  </si>
  <si>
    <t>"výztužná geomříž 100x100 kN/m, oka 25x25mm  
sanace trhlin a po pařezech - přesah 10%  
ČERPÁNÍ SE SOUHLASEM TDS  
100m2 [A]"</t>
  </si>
  <si>
    <t>Položka zahrnuje:
- dodání geomříže v požadované kvalitě a v množství včetně přesahů (přesahy započteny v jednotkové ceně)
- očištění podkladu
- pokládka geomříže dle předepsaného technologického předpisu
Položka nezahrnuje:
- x</t>
  </si>
  <si>
    <t>574A44</t>
  </si>
  <si>
    <t>ASFALTOVÝ BETON PRO OBRUSNÉ VRSTVY ACO 11+ TL. 50MM</t>
  </si>
  <si>
    <t>ACO 11+ 50/70_x000D_
"ACO 11+ tl. 50 mm 
celoplošně  
 19 970[A] množství bude doloženo GZ a vážními listy"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</si>
  <si>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</si>
  <si>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574C06</t>
  </si>
  <si>
    <t>ASFALTOVÝ BETON PRO LOŽNÍ VRSTVY ACL 16+, 16S</t>
  </si>
  <si>
    <t>ACL 16+ 50/70_x000D_
"ACL 16+ tl. průměrně 45 mm 
20361,5*0,045=916,26 [A] skutečné množství bude doloženo vážními listy"</t>
  </si>
  <si>
    <t>58910</t>
  </si>
  <si>
    <t>VÝPLŇ SPAR ASFALTEM</t>
  </si>
  <si>
    <t>M</t>
  </si>
  <si>
    <t>Položka zahrnuje: 
- dodávku předepsaného materiálu
- vyčištění a výplň spar tímto materiálem
Položka nezahrnuje:
- x</t>
  </si>
  <si>
    <t>9</t>
  </si>
  <si>
    <t>Ostatní konstrukce a práce</t>
  </si>
  <si>
    <t>917224</t>
  </si>
  <si>
    <t>SILNIČNÍ A CHODNÍKOVÉ OBRUBY Z BETONOVÝCH OBRUBNÍKŮ ŠÍŘ 150MM, délky 1000 mm</t>
  </si>
  <si>
    <t>položka obsahuje:_x000D_
- dodání materiálu v požadované kvalitě_x000D_
- očištění a příprava podkladu_x000D_
- osazení obrub do beton. lože_x000D_
- úpravu napojení, ukončení s pod.</t>
  </si>
  <si>
    <t>919111</t>
  </si>
  <si>
    <t>ŘEZÁNÍ ASFALTOVÉHO KRYTU VOZOVEK TL DO 50MM</t>
  </si>
  <si>
    <t>Položka zahrnuje:
- řezání vozovkové vrstvy v předepsané tloušťce
- spotřeba vody
Položka nezahrnuje:
- x</t>
  </si>
  <si>
    <t>93808</t>
  </si>
  <si>
    <t>OČIŠTĚNÍ VOZOVEK ZAMETENÍM</t>
  </si>
  <si>
    <t>"zametení vozovky 
ČERPÁNÍ SE SOUHLASEM TDS 
 20 361,5[A]"</t>
  </si>
  <si>
    <t>Položka zahrnuje:
- očištění předepsaným způsobem
- odklizení vzniklého odpadu
Položka nezahrnuje:
- x</t>
  </si>
  <si>
    <t>skutečné množství bude doloženo vážními listy ze skládky_x000D_
"zemina, kamenivo ze sanací po pařezech
ČERPÁNÍ SE SOUHLASEM TDS 
 5*2 =10 m3   +  15 m3 hloubkové sanace "</t>
  </si>
  <si>
    <t>POPLATKY ZA SKLÁDKU - Pařezy</t>
  </si>
  <si>
    <t>se souhlasem TDS_x000D_
skutečné množství bude doloženo vážními listy ze skládky</t>
  </si>
  <si>
    <t>"lokální frézování pro vyrovnání podkladní vrstvy  tl.50- 150 mm 
ČERPÁNÍ SE SOUHLASEM TDS 
  " frézování  pro snížení nivelety v obci Krásné + lokální frézování pro vyrovnání podkladní vrstvy  tl.5- 150 mm -materiál bude použit do krajnic 150 m3 [A] 
frézování - zápichy zú, kú + napojení na mk
200*0,05=11,0000 [B] 
snížení stávající nivelety přes propustek v km 2,343 v délce 100mb a tl 100mm
100*5*0,1=50m3 [C]               A+B+C =211 m3                                                                                           "_x000D_
                                                                "</t>
  </si>
  <si>
    <t>výkop a sanace po pařezech, ČERPÁNÍ SE SOUHLASEM TDS   5*2= 10 m3 A]    hloubkové sanace 15 m3</t>
  </si>
  <si>
    <t>výšková úprava u mostu km 2,343 a intravilán Krásné</t>
  </si>
  <si>
    <t>"SC 8/10 tl. 170 mm  
sanace po odstranění pařezů, ČERPÁNÍ SE SOUHLASEM TDS - doloženo dodacími lysty
25 m3 [A]"</t>
  </si>
  <si>
    <t>ŠD 0/63
"
hloubkové sanace po pařezech, ČERPÁNÍ SE SOUHLASEM TDS  
25m3 [A] skutečné množství bude doloženo dodacím listem
"</t>
  </si>
  <si>
    <t>572133</t>
  </si>
  <si>
    <t>INFILTRAČNÍ POSTŘIK Z EMULZE DO 1,5KG/M2 SE ZADRCENÍM</t>
  </si>
  <si>
    <t>postřik podkladní vrstvy po odfrézování intravilán Krásné</t>
  </si>
  <si>
    <t>"spojovací postřik 0,5kg/m2 
pod ACO + pod ACL
32 960 [A] aplikované množství bude doloženo dodacím listem
"</t>
  </si>
  <si>
    <t>"výztužná geomříž 100x100 kN/m, oka 25x25mm  
sanace trhlin a po pařezech - přesah 10%  
ČERPÁNÍ SE SOUHLASEM TDS  
200m2 [A]"</t>
  </si>
  <si>
    <t>ACO 11+ 50/70
"ACO 11+ tl. 50 mm 
celoplošně  
 16 320[A] množství bude doloženo GZ a vážními listy"</t>
  </si>
  <si>
    <t>ACL 16+ 50/70_x000D_
"ACL 16+ tl. průměrně 45 mm 
16 640 *0,045=748,8[A] skutečné množství bude doloženo vážními listy"</t>
  </si>
  <si>
    <t>577A1</t>
  </si>
  <si>
    <t>VÝSPRAVA TRHLIN ASFALTOVOU ZÁLIVKOU</t>
  </si>
  <si>
    <t>čerpání se souhlasem TDS_x000D_
MRAZOVÉ TRHLINY</t>
  </si>
  <si>
    <t>Položka zahrnuje:
- vyfrézování drážky šířky do 20mm hloubky do 40mm
- vyčištění
- nátěr
- výplň předepsanou zálivkovou hmotou
Položka nezahrnuje:
- x</t>
  </si>
  <si>
    <t>8</t>
  </si>
  <si>
    <t>Potrubí</t>
  </si>
  <si>
    <t>89921</t>
  </si>
  <si>
    <t>VÝŠKOVÁ ÚPRAVA POKLOPŮ</t>
  </si>
  <si>
    <t>Položka zahrnuje:
- všechny nutné práce a materiály pro zvýšení nebo snížení zařízení (včetně nutné úpravy stávajícího povrchu vozovky nebo chodníku)
Položka nezahrnuje:
- x</t>
  </si>
  <si>
    <t>"zametení vozovky 
ČERPÁNÍ SE SOUHLASEM TDS 
16 640A]"</t>
  </si>
  <si>
    <t>02710</t>
  </si>
  <si>
    <t>POMOC PRÁCE ZŘÍZ NEBO ZAJIŠŤ OBJÍŽĎKY A PŘÍSTUP CESTY</t>
  </si>
  <si>
    <t>Zajištění dopravně inženýrského opatření včetně projednání s Policií ČR a získání povolení uzavírky silnice</t>
  </si>
  <si>
    <t>Položka zahrnuje:
- veškeré náklady spojené se zřízením nebo zajištěním objížďky a přístupové cesty
Položka nezahrnuje:
- x</t>
  </si>
  <si>
    <t>02720</t>
  </si>
  <si>
    <t>POMOC PRÁCE ZŘÍZ NEBO ZAJIŠŤ REGULACI A OCHRANU DOPRAVY</t>
  </si>
  <si>
    <t>Veškeré přechodné svislé i vodorovné dopravní značení, dopravní zařízení, výstražné vozíky, montáž, demontáž, pronájem, pravidelnou kontrolu, údržbu, servis, přemisťování, přeznačování a manipulaci s nimi</t>
  </si>
  <si>
    <t>Položka zahrnuje:
- veškeré náklady spojené s objednatelem požadovanými zařízeními
Položka nezahrnuje:
-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</si>
</sst>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#\ ###\ ##0.00"/>
    <numFmt numFmtId="165" formatCode="#\ ###\ ###\ ###\ ##0.000"/>
  </numFmts>
  <fonts count="9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8" fillId="0" borderId="0">
      <alignment horizontal="left" vertical="center" wrapText="1"/>
    </xf>
  </cellStyleXfs>
  <cellXfs count="54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4" fillId="2" borderId="0" xfId="3" applyFill="1">
      <alignment horizontal="right" vertical="center" wrapText="1"/>
    </xf>
    <xf numFmtId="164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4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4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3" fillId="2" borderId="0" xfId="2" applyFill="1">
      <alignment horizontal="left" vertical="center" wrapText="1"/>
    </xf>
    <xf numFmtId="0" fontId="0" fillId="2" borderId="0" xfId="0" applyFill="1"/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</cellXfs>
  <cellStyles count="14">
    <cellStyle name="NadpisRekapitulaceSoupisPraciStyle" xfId="2"/>
    <cellStyle name="NadpisStrukturyStyle" xfId="7"/>
    <cellStyle name="NadpisySloupcuStyle" xfId="4"/>
    <cellStyle name="NormalBoldLeftStyle" xfId="9"/>
    <cellStyle name="NormalBoldRightStyle" xfId="10"/>
    <cellStyle name="NormalBoldStyle" xfId="5"/>
    <cellStyle name="NormalLeftStyle" xfId="11"/>
    <cellStyle name="Normální" xfId="0" builtinId="0"/>
    <cellStyle name="NormalRightStyle" xfId="12"/>
    <cellStyle name="NormalStyle" xfId="1"/>
    <cellStyle name="PolDoplnInfoStyle" xfId="13"/>
    <cellStyle name="RekapitulaceCenyStyle" xfId="3"/>
    <cellStyle name="StavbaRozpocetHeaderStyle" xfId="6"/>
    <cellStyle name="StavebniDilStyle" xfId="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/>
  </sheetViews>
  <sheetFormatPr defaultRowHeight="15" x14ac:dyDescent="0.25"/>
  <cols>
    <col min="1" max="2" width="32.42578125" customWidth="1"/>
    <col min="3" max="5" width="19.42578125" customWidth="1"/>
  </cols>
  <sheetData>
    <row r="1" spans="1:5" x14ac:dyDescent="0.25">
      <c r="A1" s="1" t="s">
        <v>0</v>
      </c>
      <c r="B1" s="2" t="s">
        <v>1</v>
      </c>
      <c r="C1" s="3"/>
      <c r="D1" s="3"/>
      <c r="E1" s="3"/>
    </row>
    <row r="2" spans="1:5" x14ac:dyDescent="0.25">
      <c r="A2" s="1"/>
      <c r="B2" s="46" t="s">
        <v>2</v>
      </c>
      <c r="C2" s="3"/>
      <c r="D2" s="3"/>
      <c r="E2" s="3"/>
    </row>
    <row r="3" spans="1:5" x14ac:dyDescent="0.25">
      <c r="A3" s="3"/>
      <c r="B3" s="47"/>
      <c r="C3" s="3"/>
      <c r="D3" s="3"/>
      <c r="E3" s="3"/>
    </row>
    <row r="4" spans="1:5" x14ac:dyDescent="0.25">
      <c r="A4" s="3"/>
      <c r="B4" s="46" t="s">
        <v>3</v>
      </c>
      <c r="C4" s="47"/>
      <c r="D4" s="47"/>
      <c r="E4" s="47"/>
    </row>
    <row r="5" spans="1:5" x14ac:dyDescent="0.25">
      <c r="A5" s="3"/>
      <c r="B5" s="3"/>
      <c r="C5" s="3"/>
      <c r="D5" s="3"/>
      <c r="E5" s="3"/>
    </row>
    <row r="6" spans="1:5" x14ac:dyDescent="0.25">
      <c r="A6" s="3"/>
      <c r="B6" s="4" t="s">
        <v>4</v>
      </c>
      <c r="C6" s="5">
        <f>SUM(C10:C13)</f>
        <v>0</v>
      </c>
      <c r="D6" s="3"/>
      <c r="E6" s="3"/>
    </row>
    <row r="7" spans="1:5" x14ac:dyDescent="0.25">
      <c r="A7" s="3"/>
      <c r="B7" s="4" t="s">
        <v>5</v>
      </c>
      <c r="C7" s="5">
        <f>SUM(E10:E13)</f>
        <v>0</v>
      </c>
      <c r="D7" s="3"/>
      <c r="E7" s="3"/>
    </row>
    <row r="8" spans="1:5" x14ac:dyDescent="0.25">
      <c r="A8" s="3"/>
      <c r="B8" s="3"/>
      <c r="C8" s="3"/>
      <c r="D8" s="3"/>
      <c r="E8" s="3"/>
    </row>
    <row r="9" spans="1:5" x14ac:dyDescent="0.25">
      <c r="A9" s="6" t="s">
        <v>6</v>
      </c>
      <c r="B9" s="6" t="s">
        <v>7</v>
      </c>
      <c r="C9" s="6" t="s">
        <v>8</v>
      </c>
      <c r="D9" s="6" t="s">
        <v>9</v>
      </c>
      <c r="E9" s="6" t="s">
        <v>10</v>
      </c>
    </row>
    <row r="10" spans="1:5" x14ac:dyDescent="0.25">
      <c r="A10" s="7" t="s">
        <v>11</v>
      </c>
      <c r="B10" s="8" t="s">
        <v>12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 spans="1:5" ht="25.5" x14ac:dyDescent="0.25">
      <c r="A11" s="7" t="s">
        <v>13</v>
      </c>
      <c r="B11" s="8" t="s">
        <v>14</v>
      </c>
      <c r="C11" s="9">
        <f>'SO 101-Borovnice'!I3</f>
        <v>0</v>
      </c>
      <c r="D11" s="9">
        <f>SUMIFS('SO 101-Borovnice'!O:O,'SO 101-Borovnice'!A:A,"P")</f>
        <v>0</v>
      </c>
      <c r="E11" s="9">
        <f>C11+D11</f>
        <v>0</v>
      </c>
    </row>
    <row r="12" spans="1:5" ht="25.5" x14ac:dyDescent="0.25">
      <c r="A12" s="7" t="s">
        <v>15</v>
      </c>
      <c r="B12" s="8" t="s">
        <v>16</v>
      </c>
      <c r="C12" s="9">
        <f>'SO 102-Krásné'!I3</f>
        <v>0</v>
      </c>
      <c r="D12" s="9">
        <f>SUMIFS('SO 102-Krásné'!O:O,'SO 102-Krásné'!A:A,"P")</f>
        <v>0</v>
      </c>
      <c r="E12" s="9">
        <f>C12+D12</f>
        <v>0</v>
      </c>
    </row>
    <row r="13" spans="1:5" x14ac:dyDescent="0.25">
      <c r="A13" s="7" t="s">
        <v>17</v>
      </c>
      <c r="B13" s="8" t="s">
        <v>18</v>
      </c>
      <c r="C13" s="9">
        <f>'so 901'!I3</f>
        <v>0</v>
      </c>
      <c r="D13" s="9">
        <f>SUMIFS('so 901'!O:O,'so 901'!A:A,"P")</f>
        <v>0</v>
      </c>
      <c r="E13" s="9">
        <f>C13+D13</f>
        <v>0</v>
      </c>
    </row>
  </sheetData>
  <mergeCells count="2">
    <mergeCell ref="B2:B3"/>
    <mergeCell ref="B4:E4"/>
  </mergeCells>
  <pageMargins left="0.7" right="0.7" top="0.78740157499999996" bottom="0.78740157499999996" header="0.3" footer="0.3"/>
  <pageSetup fitToHeight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3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 spans="1:16" x14ac:dyDescent="0.25">
      <c r="A3" s="3" t="s">
        <v>20</v>
      </c>
      <c r="B3" s="18" t="s">
        <v>21</v>
      </c>
      <c r="C3" s="48" t="s">
        <v>22</v>
      </c>
      <c r="D3" s="49"/>
      <c r="E3" s="19" t="s">
        <v>23</v>
      </c>
      <c r="F3" s="15"/>
      <c r="G3" s="15"/>
      <c r="H3" s="20" t="s">
        <v>11</v>
      </c>
      <c r="I3" s="21">
        <f>SUMIFS(I8:I23,A8:A23,"SD")</f>
        <v>0</v>
      </c>
      <c r="J3" s="17"/>
      <c r="O3">
        <v>0</v>
      </c>
      <c r="P3">
        <v>2</v>
      </c>
    </row>
    <row r="4" spans="1:16" x14ac:dyDescent="0.25">
      <c r="A4" s="3" t="s">
        <v>24</v>
      </c>
      <c r="B4" s="18" t="s">
        <v>25</v>
      </c>
      <c r="C4" s="48" t="s">
        <v>11</v>
      </c>
      <c r="D4" s="49"/>
      <c r="E4" s="19" t="s">
        <v>12</v>
      </c>
      <c r="F4" s="15"/>
      <c r="G4" s="15"/>
      <c r="H4" s="15"/>
      <c r="I4" s="15"/>
      <c r="J4" s="17"/>
      <c r="O4">
        <v>0.12</v>
      </c>
      <c r="P4">
        <v>2</v>
      </c>
    </row>
    <row r="5" spans="1:16" x14ac:dyDescent="0.25">
      <c r="A5" s="50" t="s">
        <v>26</v>
      </c>
      <c r="B5" s="51" t="s">
        <v>27</v>
      </c>
      <c r="C5" s="52" t="s">
        <v>28</v>
      </c>
      <c r="D5" s="52" t="s">
        <v>29</v>
      </c>
      <c r="E5" s="52" t="s">
        <v>30</v>
      </c>
      <c r="F5" s="52" t="s">
        <v>31</v>
      </c>
      <c r="G5" s="52" t="s">
        <v>32</v>
      </c>
      <c r="H5" s="52" t="s">
        <v>33</v>
      </c>
      <c r="I5" s="52"/>
      <c r="J5" s="53" t="s">
        <v>34</v>
      </c>
      <c r="O5">
        <v>0.21</v>
      </c>
    </row>
    <row r="6" spans="1:16" x14ac:dyDescent="0.25">
      <c r="A6" s="50"/>
      <c r="B6" s="51"/>
      <c r="C6" s="52"/>
      <c r="D6" s="52"/>
      <c r="E6" s="52"/>
      <c r="F6" s="52"/>
      <c r="G6" s="52"/>
      <c r="H6" s="6" t="s">
        <v>35</v>
      </c>
      <c r="I6" s="6" t="s">
        <v>36</v>
      </c>
      <c r="J6" s="53"/>
    </row>
    <row r="7" spans="1:16" x14ac:dyDescent="0.25">
      <c r="A7" s="24">
        <v>0</v>
      </c>
      <c r="B7" s="22">
        <v>1</v>
      </c>
      <c r="C7" s="25">
        <v>2</v>
      </c>
      <c r="D7" s="6">
        <v>3</v>
      </c>
      <c r="E7" s="25">
        <v>4</v>
      </c>
      <c r="F7" s="6">
        <v>5</v>
      </c>
      <c r="G7" s="6">
        <v>6</v>
      </c>
      <c r="H7" s="6">
        <v>7</v>
      </c>
      <c r="I7" s="25">
        <v>8</v>
      </c>
      <c r="J7" s="23">
        <v>9</v>
      </c>
    </row>
    <row r="8" spans="1:16" x14ac:dyDescent="0.25">
      <c r="A8" s="26" t="s">
        <v>37</v>
      </c>
      <c r="B8" s="27"/>
      <c r="C8" s="28" t="s">
        <v>38</v>
      </c>
      <c r="D8" s="29"/>
      <c r="E8" s="26" t="s">
        <v>39</v>
      </c>
      <c r="F8" s="29"/>
      <c r="G8" s="29"/>
      <c r="H8" s="29"/>
      <c r="I8" s="30">
        <f>SUMIFS(I9:I23,A9:A23,"P")</f>
        <v>0</v>
      </c>
      <c r="J8" s="31"/>
    </row>
    <row r="9" spans="1:16" x14ac:dyDescent="0.25">
      <c r="A9" s="32" t="s">
        <v>40</v>
      </c>
      <c r="B9" s="32">
        <v>1</v>
      </c>
      <c r="C9" s="33" t="s">
        <v>41</v>
      </c>
      <c r="D9" s="32" t="s">
        <v>42</v>
      </c>
      <c r="E9" s="34" t="s">
        <v>43</v>
      </c>
      <c r="F9" s="35" t="s">
        <v>44</v>
      </c>
      <c r="G9" s="36">
        <v>1</v>
      </c>
      <c r="H9" s="37">
        <v>0</v>
      </c>
      <c r="I9" s="37">
        <f>ROUND(G9*H9,P4)</f>
        <v>0</v>
      </c>
      <c r="J9" s="32"/>
      <c r="O9" s="38">
        <f>I9*0.21</f>
        <v>0</v>
      </c>
      <c r="P9">
        <v>3</v>
      </c>
    </row>
    <row r="10" spans="1:16" x14ac:dyDescent="0.25">
      <c r="A10" s="32" t="s">
        <v>45</v>
      </c>
      <c r="B10" s="39"/>
      <c r="C10" s="40"/>
      <c r="D10" s="40"/>
      <c r="E10" s="41" t="s">
        <v>42</v>
      </c>
      <c r="F10" s="40"/>
      <c r="G10" s="40"/>
      <c r="H10" s="40"/>
      <c r="I10" s="40"/>
      <c r="J10" s="42"/>
    </row>
    <row r="11" spans="1:16" ht="60" x14ac:dyDescent="0.25">
      <c r="A11" s="32" t="s">
        <v>46</v>
      </c>
      <c r="B11" s="39"/>
      <c r="C11" s="40"/>
      <c r="D11" s="40"/>
      <c r="E11" s="34" t="s">
        <v>47</v>
      </c>
      <c r="F11" s="40"/>
      <c r="G11" s="40"/>
      <c r="H11" s="40"/>
      <c r="I11" s="40"/>
      <c r="J11" s="42"/>
    </row>
    <row r="12" spans="1:16" x14ac:dyDescent="0.25">
      <c r="A12" s="32" t="s">
        <v>40</v>
      </c>
      <c r="B12" s="32">
        <v>2</v>
      </c>
      <c r="C12" s="33" t="s">
        <v>48</v>
      </c>
      <c r="D12" s="32" t="s">
        <v>42</v>
      </c>
      <c r="E12" s="34" t="s">
        <v>49</v>
      </c>
      <c r="F12" s="35" t="s">
        <v>44</v>
      </c>
      <c r="G12" s="36">
        <v>1</v>
      </c>
      <c r="H12" s="37">
        <v>0</v>
      </c>
      <c r="I12" s="37">
        <f>ROUND(G12*H12,P4)</f>
        <v>0</v>
      </c>
      <c r="J12" s="32"/>
      <c r="O12" s="38">
        <f>I12*0.21</f>
        <v>0</v>
      </c>
      <c r="P12">
        <v>3</v>
      </c>
    </row>
    <row r="13" spans="1:16" x14ac:dyDescent="0.25">
      <c r="A13" s="32" t="s">
        <v>45</v>
      </c>
      <c r="B13" s="39"/>
      <c r="C13" s="40"/>
      <c r="D13" s="40"/>
      <c r="E13" s="34" t="s">
        <v>50</v>
      </c>
      <c r="F13" s="40"/>
      <c r="G13" s="40"/>
      <c r="H13" s="40"/>
      <c r="I13" s="40"/>
      <c r="J13" s="42"/>
    </row>
    <row r="14" spans="1:16" ht="60" x14ac:dyDescent="0.25">
      <c r="A14" s="32" t="s">
        <v>46</v>
      </c>
      <c r="B14" s="39"/>
      <c r="C14" s="40"/>
      <c r="D14" s="40"/>
      <c r="E14" s="34" t="s">
        <v>51</v>
      </c>
      <c r="F14" s="40"/>
      <c r="G14" s="40"/>
      <c r="H14" s="40"/>
      <c r="I14" s="40"/>
      <c r="J14" s="42"/>
    </row>
    <row r="15" spans="1:16" x14ac:dyDescent="0.25">
      <c r="A15" s="32" t="s">
        <v>40</v>
      </c>
      <c r="B15" s="32">
        <v>3</v>
      </c>
      <c r="C15" s="33" t="s">
        <v>48</v>
      </c>
      <c r="D15" s="32" t="s">
        <v>52</v>
      </c>
      <c r="E15" s="34" t="s">
        <v>53</v>
      </c>
      <c r="F15" s="35" t="s">
        <v>54</v>
      </c>
      <c r="G15" s="36">
        <v>7.165</v>
      </c>
      <c r="H15" s="37">
        <v>0</v>
      </c>
      <c r="I15" s="37">
        <f>ROUND(G15*H15,P4)</f>
        <v>0</v>
      </c>
      <c r="J15" s="32"/>
      <c r="O15" s="38">
        <f>I15*0.21</f>
        <v>0</v>
      </c>
      <c r="P15">
        <v>3</v>
      </c>
    </row>
    <row r="16" spans="1:16" ht="30" x14ac:dyDescent="0.25">
      <c r="A16" s="32" t="s">
        <v>45</v>
      </c>
      <c r="B16" s="39"/>
      <c r="C16" s="40"/>
      <c r="D16" s="40"/>
      <c r="E16" s="34" t="s">
        <v>55</v>
      </c>
      <c r="F16" s="40"/>
      <c r="G16" s="40"/>
      <c r="H16" s="40"/>
      <c r="I16" s="40"/>
      <c r="J16" s="42"/>
    </row>
    <row r="17" spans="1:16" ht="60" x14ac:dyDescent="0.25">
      <c r="A17" s="32" t="s">
        <v>46</v>
      </c>
      <c r="B17" s="39"/>
      <c r="C17" s="40"/>
      <c r="D17" s="40"/>
      <c r="E17" s="34" t="s">
        <v>51</v>
      </c>
      <c r="F17" s="40"/>
      <c r="G17" s="40"/>
      <c r="H17" s="40"/>
      <c r="I17" s="40"/>
      <c r="J17" s="42"/>
    </row>
    <row r="18" spans="1:16" ht="30" x14ac:dyDescent="0.25">
      <c r="A18" s="32" t="s">
        <v>40</v>
      </c>
      <c r="B18" s="32">
        <v>4</v>
      </c>
      <c r="C18" s="33" t="s">
        <v>56</v>
      </c>
      <c r="D18" s="32" t="s">
        <v>42</v>
      </c>
      <c r="E18" s="34" t="s">
        <v>57</v>
      </c>
      <c r="F18" s="35" t="s">
        <v>44</v>
      </c>
      <c r="G18" s="36">
        <v>2</v>
      </c>
      <c r="H18" s="37">
        <v>0</v>
      </c>
      <c r="I18" s="37">
        <f>ROUND(G18*H18,P4)</f>
        <v>0</v>
      </c>
      <c r="J18" s="32"/>
      <c r="O18" s="38">
        <f>I18*0.21</f>
        <v>0</v>
      </c>
      <c r="P18">
        <v>3</v>
      </c>
    </row>
    <row r="19" spans="1:16" ht="30" x14ac:dyDescent="0.25">
      <c r="A19" s="32" t="s">
        <v>45</v>
      </c>
      <c r="B19" s="39"/>
      <c r="C19" s="40"/>
      <c r="D19" s="40"/>
      <c r="E19" s="34" t="s">
        <v>58</v>
      </c>
      <c r="F19" s="40"/>
      <c r="G19" s="40"/>
      <c r="H19" s="40"/>
      <c r="I19" s="40"/>
      <c r="J19" s="42"/>
    </row>
    <row r="20" spans="1:16" ht="135" x14ac:dyDescent="0.25">
      <c r="A20" s="32" t="s">
        <v>46</v>
      </c>
      <c r="B20" s="39"/>
      <c r="C20" s="40"/>
      <c r="D20" s="40"/>
      <c r="E20" s="34" t="s">
        <v>59</v>
      </c>
      <c r="F20" s="40"/>
      <c r="G20" s="40"/>
      <c r="H20" s="40"/>
      <c r="I20" s="40"/>
      <c r="J20" s="42"/>
    </row>
    <row r="21" spans="1:16" x14ac:dyDescent="0.25">
      <c r="A21" s="32" t="s">
        <v>40</v>
      </c>
      <c r="B21" s="32">
        <v>5</v>
      </c>
      <c r="C21" s="33" t="s">
        <v>60</v>
      </c>
      <c r="D21" s="32" t="s">
        <v>42</v>
      </c>
      <c r="E21" s="34" t="s">
        <v>61</v>
      </c>
      <c r="F21" s="35" t="s">
        <v>62</v>
      </c>
      <c r="G21" s="36">
        <v>2</v>
      </c>
      <c r="H21" s="37">
        <v>0</v>
      </c>
      <c r="I21" s="37">
        <f>ROUND(G21*H21,P4)</f>
        <v>0</v>
      </c>
      <c r="J21" s="32"/>
      <c r="O21" s="38">
        <f>I21*0.21</f>
        <v>0</v>
      </c>
      <c r="P21">
        <v>3</v>
      </c>
    </row>
    <row r="22" spans="1:16" x14ac:dyDescent="0.25">
      <c r="A22" s="32" t="s">
        <v>45</v>
      </c>
      <c r="B22" s="39"/>
      <c r="C22" s="40"/>
      <c r="D22" s="40"/>
      <c r="E22" s="34" t="s">
        <v>63</v>
      </c>
      <c r="F22" s="40"/>
      <c r="G22" s="40"/>
      <c r="H22" s="40"/>
      <c r="I22" s="40"/>
      <c r="J22" s="42"/>
    </row>
    <row r="23" spans="1:16" ht="135" x14ac:dyDescent="0.25">
      <c r="A23" s="32" t="s">
        <v>46</v>
      </c>
      <c r="B23" s="43"/>
      <c r="C23" s="44"/>
      <c r="D23" s="44"/>
      <c r="E23" s="34" t="s">
        <v>64</v>
      </c>
      <c r="F23" s="44"/>
      <c r="G23" s="44"/>
      <c r="H23" s="44"/>
      <c r="I23" s="44"/>
      <c r="J23" s="45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9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 spans="1:16" x14ac:dyDescent="0.25">
      <c r="A3" s="3" t="s">
        <v>20</v>
      </c>
      <c r="B3" s="18" t="s">
        <v>21</v>
      </c>
      <c r="C3" s="48" t="s">
        <v>22</v>
      </c>
      <c r="D3" s="49"/>
      <c r="E3" s="19" t="s">
        <v>23</v>
      </c>
      <c r="F3" s="15"/>
      <c r="G3" s="15"/>
      <c r="H3" s="20" t="s">
        <v>13</v>
      </c>
      <c r="I3" s="21">
        <f>SUMIFS(I8:I59,A8:A59,"SD")</f>
        <v>0</v>
      </c>
      <c r="J3" s="17"/>
      <c r="O3">
        <v>0</v>
      </c>
      <c r="P3">
        <v>2</v>
      </c>
    </row>
    <row r="4" spans="1:16" x14ac:dyDescent="0.25">
      <c r="A4" s="3" t="s">
        <v>24</v>
      </c>
      <c r="B4" s="18" t="s">
        <v>25</v>
      </c>
      <c r="C4" s="48" t="s">
        <v>13</v>
      </c>
      <c r="D4" s="49"/>
      <c r="E4" s="19" t="s">
        <v>14</v>
      </c>
      <c r="F4" s="15"/>
      <c r="G4" s="15"/>
      <c r="H4" s="15"/>
      <c r="I4" s="15"/>
      <c r="J4" s="17"/>
      <c r="O4">
        <v>0.12</v>
      </c>
      <c r="P4">
        <v>2</v>
      </c>
    </row>
    <row r="5" spans="1:16" x14ac:dyDescent="0.25">
      <c r="A5" s="50" t="s">
        <v>26</v>
      </c>
      <c r="B5" s="51" t="s">
        <v>27</v>
      </c>
      <c r="C5" s="52" t="s">
        <v>28</v>
      </c>
      <c r="D5" s="52" t="s">
        <v>29</v>
      </c>
      <c r="E5" s="52" t="s">
        <v>30</v>
      </c>
      <c r="F5" s="52" t="s">
        <v>31</v>
      </c>
      <c r="G5" s="52" t="s">
        <v>32</v>
      </c>
      <c r="H5" s="52" t="s">
        <v>33</v>
      </c>
      <c r="I5" s="52"/>
      <c r="J5" s="53" t="s">
        <v>34</v>
      </c>
      <c r="O5">
        <v>0.21</v>
      </c>
    </row>
    <row r="6" spans="1:16" x14ac:dyDescent="0.25">
      <c r="A6" s="50"/>
      <c r="B6" s="51"/>
      <c r="C6" s="52"/>
      <c r="D6" s="52"/>
      <c r="E6" s="52"/>
      <c r="F6" s="52"/>
      <c r="G6" s="52"/>
      <c r="H6" s="6" t="s">
        <v>35</v>
      </c>
      <c r="I6" s="6" t="s">
        <v>36</v>
      </c>
      <c r="J6" s="53"/>
    </row>
    <row r="7" spans="1:16" x14ac:dyDescent="0.25">
      <c r="A7" s="24">
        <v>0</v>
      </c>
      <c r="B7" s="22">
        <v>1</v>
      </c>
      <c r="C7" s="25">
        <v>2</v>
      </c>
      <c r="D7" s="6">
        <v>3</v>
      </c>
      <c r="E7" s="25">
        <v>4</v>
      </c>
      <c r="F7" s="6">
        <v>5</v>
      </c>
      <c r="G7" s="6">
        <v>6</v>
      </c>
      <c r="H7" s="6">
        <v>7</v>
      </c>
      <c r="I7" s="25">
        <v>8</v>
      </c>
      <c r="J7" s="23">
        <v>9</v>
      </c>
    </row>
    <row r="8" spans="1:16" x14ac:dyDescent="0.25">
      <c r="A8" s="26" t="s">
        <v>37</v>
      </c>
      <c r="B8" s="27"/>
      <c r="C8" s="28" t="s">
        <v>38</v>
      </c>
      <c r="D8" s="29"/>
      <c r="E8" s="26" t="s">
        <v>39</v>
      </c>
      <c r="F8" s="29"/>
      <c r="G8" s="29"/>
      <c r="H8" s="29"/>
      <c r="I8" s="30">
        <f>SUMIFS(I9:I14,A9:A14,"P")</f>
        <v>0</v>
      </c>
      <c r="J8" s="31"/>
    </row>
    <row r="9" spans="1:16" x14ac:dyDescent="0.25">
      <c r="A9" s="32" t="s">
        <v>40</v>
      </c>
      <c r="B9" s="32">
        <v>1</v>
      </c>
      <c r="C9" s="33" t="s">
        <v>65</v>
      </c>
      <c r="D9" s="32" t="s">
        <v>42</v>
      </c>
      <c r="E9" s="34" t="s">
        <v>66</v>
      </c>
      <c r="F9" s="35" t="s">
        <v>67</v>
      </c>
      <c r="G9" s="36">
        <v>22.5</v>
      </c>
      <c r="H9" s="37">
        <v>0</v>
      </c>
      <c r="I9" s="37">
        <f>ROUND(G9*H9,P4)</f>
        <v>0</v>
      </c>
      <c r="J9" s="32"/>
      <c r="O9" s="38">
        <f>I9*0.21</f>
        <v>0</v>
      </c>
      <c r="P9">
        <v>3</v>
      </c>
    </row>
    <row r="10" spans="1:16" ht="30" x14ac:dyDescent="0.25">
      <c r="A10" s="32" t="s">
        <v>45</v>
      </c>
      <c r="B10" s="39"/>
      <c r="C10" s="40"/>
      <c r="D10" s="40"/>
      <c r="E10" s="34" t="s">
        <v>68</v>
      </c>
      <c r="F10" s="40"/>
      <c r="G10" s="40"/>
      <c r="H10" s="40"/>
      <c r="I10" s="40"/>
      <c r="J10" s="42"/>
    </row>
    <row r="11" spans="1:16" ht="75" x14ac:dyDescent="0.25">
      <c r="A11" s="32" t="s">
        <v>46</v>
      </c>
      <c r="B11" s="39"/>
      <c r="C11" s="40"/>
      <c r="D11" s="40"/>
      <c r="E11" s="34" t="s">
        <v>69</v>
      </c>
      <c r="F11" s="40"/>
      <c r="G11" s="40"/>
      <c r="H11" s="40"/>
      <c r="I11" s="40"/>
      <c r="J11" s="42"/>
    </row>
    <row r="12" spans="1:16" x14ac:dyDescent="0.25">
      <c r="A12" s="32" t="s">
        <v>40</v>
      </c>
      <c r="B12" s="32">
        <v>2</v>
      </c>
      <c r="C12" s="33" t="s">
        <v>70</v>
      </c>
      <c r="D12" s="32" t="s">
        <v>42</v>
      </c>
      <c r="E12" s="34" t="s">
        <v>66</v>
      </c>
      <c r="F12" s="35" t="s">
        <v>71</v>
      </c>
      <c r="G12" s="36">
        <v>5</v>
      </c>
      <c r="H12" s="37">
        <v>0</v>
      </c>
      <c r="I12" s="37">
        <f>ROUND(G12*H12,P4)</f>
        <v>0</v>
      </c>
      <c r="J12" s="32"/>
      <c r="O12" s="38">
        <f>I12*0.21</f>
        <v>0</v>
      </c>
      <c r="P12">
        <v>3</v>
      </c>
    </row>
    <row r="13" spans="1:16" ht="30" x14ac:dyDescent="0.25">
      <c r="A13" s="32" t="s">
        <v>45</v>
      </c>
      <c r="B13" s="39"/>
      <c r="C13" s="40"/>
      <c r="D13" s="40"/>
      <c r="E13" s="34" t="s">
        <v>72</v>
      </c>
      <c r="F13" s="40"/>
      <c r="G13" s="40"/>
      <c r="H13" s="40"/>
      <c r="I13" s="40"/>
      <c r="J13" s="42"/>
    </row>
    <row r="14" spans="1:16" ht="75" x14ac:dyDescent="0.25">
      <c r="A14" s="32" t="s">
        <v>46</v>
      </c>
      <c r="B14" s="39"/>
      <c r="C14" s="40"/>
      <c r="D14" s="40"/>
      <c r="E14" s="34" t="s">
        <v>69</v>
      </c>
      <c r="F14" s="40"/>
      <c r="G14" s="40"/>
      <c r="H14" s="40"/>
      <c r="I14" s="40"/>
      <c r="J14" s="42"/>
    </row>
    <row r="15" spans="1:16" x14ac:dyDescent="0.25">
      <c r="A15" s="26" t="s">
        <v>37</v>
      </c>
      <c r="B15" s="27"/>
      <c r="C15" s="28" t="s">
        <v>52</v>
      </c>
      <c r="D15" s="29"/>
      <c r="E15" s="26" t="s">
        <v>73</v>
      </c>
      <c r="F15" s="29"/>
      <c r="G15" s="29"/>
      <c r="H15" s="29"/>
      <c r="I15" s="30">
        <f>SUMIFS(I16:I27,A16:A27,"P")</f>
        <v>0</v>
      </c>
      <c r="J15" s="31"/>
    </row>
    <row r="16" spans="1:16" x14ac:dyDescent="0.25">
      <c r="A16" s="32" t="s">
        <v>40</v>
      </c>
      <c r="B16" s="32">
        <v>3</v>
      </c>
      <c r="C16" s="33" t="s">
        <v>74</v>
      </c>
      <c r="D16" s="32" t="s">
        <v>42</v>
      </c>
      <c r="E16" s="34" t="s">
        <v>75</v>
      </c>
      <c r="F16" s="35" t="s">
        <v>62</v>
      </c>
      <c r="G16" s="36">
        <v>10</v>
      </c>
      <c r="H16" s="37">
        <v>0</v>
      </c>
      <c r="I16" s="37">
        <f>ROUND(G16*H16,P4)</f>
        <v>0</v>
      </c>
      <c r="J16" s="32"/>
      <c r="O16" s="38">
        <f>I16*0.21</f>
        <v>0</v>
      </c>
      <c r="P16">
        <v>3</v>
      </c>
    </row>
    <row r="17" spans="1:16" x14ac:dyDescent="0.25">
      <c r="A17" s="32" t="s">
        <v>45</v>
      </c>
      <c r="B17" s="39"/>
      <c r="C17" s="40"/>
      <c r="D17" s="40"/>
      <c r="E17" s="41"/>
      <c r="F17" s="40"/>
      <c r="G17" s="40"/>
      <c r="H17" s="40"/>
      <c r="I17" s="40"/>
      <c r="J17" s="42"/>
    </row>
    <row r="18" spans="1:16" ht="195" x14ac:dyDescent="0.25">
      <c r="A18" s="32" t="s">
        <v>46</v>
      </c>
      <c r="B18" s="39"/>
      <c r="C18" s="40"/>
      <c r="D18" s="40"/>
      <c r="E18" s="34" t="s">
        <v>76</v>
      </c>
      <c r="F18" s="40"/>
      <c r="G18" s="40"/>
      <c r="H18" s="40"/>
      <c r="I18" s="40"/>
      <c r="J18" s="42"/>
    </row>
    <row r="19" spans="1:16" x14ac:dyDescent="0.25">
      <c r="A19" s="32" t="s">
        <v>40</v>
      </c>
      <c r="B19" s="32">
        <v>4</v>
      </c>
      <c r="C19" s="33" t="s">
        <v>77</v>
      </c>
      <c r="D19" s="32" t="s">
        <v>42</v>
      </c>
      <c r="E19" s="34" t="s">
        <v>78</v>
      </c>
      <c r="F19" s="35" t="s">
        <v>67</v>
      </c>
      <c r="G19" s="36">
        <v>82</v>
      </c>
      <c r="H19" s="37">
        <v>0</v>
      </c>
      <c r="I19" s="37">
        <f>ROUND(G19*H19,P4)</f>
        <v>0</v>
      </c>
      <c r="J19" s="32"/>
      <c r="O19" s="38">
        <f>I19*0.21</f>
        <v>0</v>
      </c>
      <c r="P19">
        <v>3</v>
      </c>
    </row>
    <row r="20" spans="1:16" ht="135" x14ac:dyDescent="0.25">
      <c r="A20" s="32" t="s">
        <v>45</v>
      </c>
      <c r="B20" s="39"/>
      <c r="C20" s="40"/>
      <c r="D20" s="40"/>
      <c r="E20" s="34" t="s">
        <v>79</v>
      </c>
      <c r="F20" s="40"/>
      <c r="G20" s="40"/>
      <c r="H20" s="40"/>
      <c r="I20" s="40"/>
      <c r="J20" s="42"/>
    </row>
    <row r="21" spans="1:16" ht="120" x14ac:dyDescent="0.25">
      <c r="A21" s="32" t="s">
        <v>46</v>
      </c>
      <c r="B21" s="39"/>
      <c r="C21" s="40"/>
      <c r="D21" s="40"/>
      <c r="E21" s="34" t="s">
        <v>80</v>
      </c>
      <c r="F21" s="40"/>
      <c r="G21" s="40"/>
      <c r="H21" s="40"/>
      <c r="I21" s="40"/>
      <c r="J21" s="42"/>
    </row>
    <row r="22" spans="1:16" x14ac:dyDescent="0.25">
      <c r="A22" s="32" t="s">
        <v>40</v>
      </c>
      <c r="B22" s="32">
        <v>5</v>
      </c>
      <c r="C22" s="33" t="s">
        <v>81</v>
      </c>
      <c r="D22" s="32" t="s">
        <v>42</v>
      </c>
      <c r="E22" s="34" t="s">
        <v>82</v>
      </c>
      <c r="F22" s="35" t="s">
        <v>67</v>
      </c>
      <c r="G22" s="36">
        <v>22.5</v>
      </c>
      <c r="H22" s="37">
        <v>0</v>
      </c>
      <c r="I22" s="37">
        <f>ROUND(G22*H22,P4)</f>
        <v>0</v>
      </c>
      <c r="J22" s="32"/>
      <c r="O22" s="38">
        <f>I22*0.21</f>
        <v>0</v>
      </c>
      <c r="P22">
        <v>3</v>
      </c>
    </row>
    <row r="23" spans="1:16" ht="45" x14ac:dyDescent="0.25">
      <c r="A23" s="32" t="s">
        <v>45</v>
      </c>
      <c r="B23" s="39"/>
      <c r="C23" s="40"/>
      <c r="D23" s="40"/>
      <c r="E23" s="34" t="s">
        <v>83</v>
      </c>
      <c r="F23" s="40"/>
      <c r="G23" s="40"/>
      <c r="H23" s="40"/>
      <c r="I23" s="40"/>
      <c r="J23" s="42"/>
    </row>
    <row r="24" spans="1:16" ht="409.5" x14ac:dyDescent="0.25">
      <c r="A24" s="32" t="s">
        <v>46</v>
      </c>
      <c r="B24" s="39"/>
      <c r="C24" s="40"/>
      <c r="D24" s="40"/>
      <c r="E24" s="34" t="s">
        <v>84</v>
      </c>
      <c r="F24" s="40"/>
      <c r="G24" s="40"/>
      <c r="H24" s="40"/>
      <c r="I24" s="40"/>
      <c r="J24" s="42"/>
    </row>
    <row r="25" spans="1:16" x14ac:dyDescent="0.25">
      <c r="A25" s="32" t="s">
        <v>40</v>
      </c>
      <c r="B25" s="32">
        <v>6</v>
      </c>
      <c r="C25" s="33" t="s">
        <v>85</v>
      </c>
      <c r="D25" s="32" t="s">
        <v>42</v>
      </c>
      <c r="E25" s="34" t="s">
        <v>86</v>
      </c>
      <c r="F25" s="35" t="s">
        <v>87</v>
      </c>
      <c r="G25" s="36">
        <v>500</v>
      </c>
      <c r="H25" s="37">
        <v>0</v>
      </c>
      <c r="I25" s="37">
        <f>ROUND(G25*H25,P4)</f>
        <v>0</v>
      </c>
      <c r="J25" s="32"/>
      <c r="O25" s="38">
        <f>I25*0.21</f>
        <v>0</v>
      </c>
      <c r="P25">
        <v>3</v>
      </c>
    </row>
    <row r="26" spans="1:16" x14ac:dyDescent="0.25">
      <c r="A26" s="32" t="s">
        <v>45</v>
      </c>
      <c r="B26" s="39"/>
      <c r="C26" s="40"/>
      <c r="D26" s="40"/>
      <c r="E26" s="34" t="s">
        <v>88</v>
      </c>
      <c r="F26" s="40"/>
      <c r="G26" s="40"/>
      <c r="H26" s="40"/>
      <c r="I26" s="40"/>
      <c r="J26" s="42"/>
    </row>
    <row r="27" spans="1:16" ht="75" x14ac:dyDescent="0.25">
      <c r="A27" s="32" t="s">
        <v>46</v>
      </c>
      <c r="B27" s="39"/>
      <c r="C27" s="40"/>
      <c r="D27" s="40"/>
      <c r="E27" s="34" t="s">
        <v>89</v>
      </c>
      <c r="F27" s="40"/>
      <c r="G27" s="40"/>
      <c r="H27" s="40"/>
      <c r="I27" s="40"/>
      <c r="J27" s="42"/>
    </row>
    <row r="28" spans="1:16" x14ac:dyDescent="0.25">
      <c r="A28" s="26" t="s">
        <v>37</v>
      </c>
      <c r="B28" s="27"/>
      <c r="C28" s="28" t="s">
        <v>90</v>
      </c>
      <c r="D28" s="29"/>
      <c r="E28" s="26" t="s">
        <v>91</v>
      </c>
      <c r="F28" s="29"/>
      <c r="G28" s="29"/>
      <c r="H28" s="29"/>
      <c r="I28" s="30">
        <f>SUMIFS(I29:I49,A29:A49,"P")</f>
        <v>0</v>
      </c>
      <c r="J28" s="31"/>
    </row>
    <row r="29" spans="1:16" x14ac:dyDescent="0.25">
      <c r="A29" s="32" t="s">
        <v>40</v>
      </c>
      <c r="B29" s="32">
        <v>7</v>
      </c>
      <c r="C29" s="33" t="s">
        <v>92</v>
      </c>
      <c r="D29" s="32" t="s">
        <v>52</v>
      </c>
      <c r="E29" s="34" t="s">
        <v>93</v>
      </c>
      <c r="F29" s="35" t="s">
        <v>67</v>
      </c>
      <c r="G29" s="36">
        <v>6.8</v>
      </c>
      <c r="H29" s="37">
        <v>0</v>
      </c>
      <c r="I29" s="37">
        <f>ROUND(G29*H29,P4)</f>
        <v>0</v>
      </c>
      <c r="J29" s="32"/>
      <c r="O29" s="38">
        <f>I29*0.21</f>
        <v>0</v>
      </c>
      <c r="P29">
        <v>3</v>
      </c>
    </row>
    <row r="30" spans="1:16" ht="45" x14ac:dyDescent="0.25">
      <c r="A30" s="32" t="s">
        <v>45</v>
      </c>
      <c r="B30" s="39"/>
      <c r="C30" s="40"/>
      <c r="D30" s="40"/>
      <c r="E30" s="34" t="s">
        <v>94</v>
      </c>
      <c r="F30" s="40"/>
      <c r="G30" s="40"/>
      <c r="H30" s="40"/>
      <c r="I30" s="40"/>
      <c r="J30" s="42"/>
    </row>
    <row r="31" spans="1:16" ht="165" x14ac:dyDescent="0.25">
      <c r="A31" s="32" t="s">
        <v>46</v>
      </c>
      <c r="B31" s="39"/>
      <c r="C31" s="40"/>
      <c r="D31" s="40"/>
      <c r="E31" s="34" t="s">
        <v>95</v>
      </c>
      <c r="F31" s="40"/>
      <c r="G31" s="40"/>
      <c r="H31" s="40"/>
      <c r="I31" s="40"/>
      <c r="J31" s="42"/>
    </row>
    <row r="32" spans="1:16" x14ac:dyDescent="0.25">
      <c r="A32" s="32" t="s">
        <v>40</v>
      </c>
      <c r="B32" s="32">
        <v>8</v>
      </c>
      <c r="C32" s="33" t="s">
        <v>96</v>
      </c>
      <c r="D32" s="32" t="s">
        <v>42</v>
      </c>
      <c r="E32" s="34" t="s">
        <v>97</v>
      </c>
      <c r="F32" s="35" t="s">
        <v>67</v>
      </c>
      <c r="G32" s="36">
        <v>30</v>
      </c>
      <c r="H32" s="37">
        <v>0</v>
      </c>
      <c r="I32" s="37">
        <f>ROUND(G32*H32,P4)</f>
        <v>0</v>
      </c>
      <c r="J32" s="32"/>
      <c r="O32" s="38">
        <f>I32*0.21</f>
        <v>0</v>
      </c>
      <c r="P32">
        <v>3</v>
      </c>
    </row>
    <row r="33" spans="1:16" ht="75" x14ac:dyDescent="0.25">
      <c r="A33" s="32" t="s">
        <v>45</v>
      </c>
      <c r="B33" s="39"/>
      <c r="C33" s="40"/>
      <c r="D33" s="40"/>
      <c r="E33" s="34" t="s">
        <v>98</v>
      </c>
      <c r="F33" s="40"/>
      <c r="G33" s="40"/>
      <c r="H33" s="40"/>
      <c r="I33" s="40"/>
      <c r="J33" s="42"/>
    </row>
    <row r="34" spans="1:16" ht="90" x14ac:dyDescent="0.25">
      <c r="A34" s="32" t="s">
        <v>46</v>
      </c>
      <c r="B34" s="39"/>
      <c r="C34" s="40"/>
      <c r="D34" s="40"/>
      <c r="E34" s="34" t="s">
        <v>99</v>
      </c>
      <c r="F34" s="40"/>
      <c r="G34" s="40"/>
      <c r="H34" s="40"/>
      <c r="I34" s="40"/>
      <c r="J34" s="42"/>
    </row>
    <row r="35" spans="1:16" x14ac:dyDescent="0.25">
      <c r="A35" s="32" t="s">
        <v>40</v>
      </c>
      <c r="B35" s="32">
        <v>9</v>
      </c>
      <c r="C35" s="33" t="s">
        <v>100</v>
      </c>
      <c r="D35" s="32" t="s">
        <v>42</v>
      </c>
      <c r="E35" s="34" t="s">
        <v>101</v>
      </c>
      <c r="F35" s="35" t="s">
        <v>87</v>
      </c>
      <c r="G35" s="36">
        <v>40331.5</v>
      </c>
      <c r="H35" s="37">
        <v>0</v>
      </c>
      <c r="I35" s="37">
        <f>ROUND(G35*H35,P4)</f>
        <v>0</v>
      </c>
      <c r="J35" s="32"/>
      <c r="O35" s="38">
        <f>I35*0.21</f>
        <v>0</v>
      </c>
      <c r="P35">
        <v>3</v>
      </c>
    </row>
    <row r="36" spans="1:16" ht="60" x14ac:dyDescent="0.25">
      <c r="A36" s="32" t="s">
        <v>45</v>
      </c>
      <c r="B36" s="39"/>
      <c r="C36" s="40"/>
      <c r="D36" s="40"/>
      <c r="E36" s="34" t="s">
        <v>102</v>
      </c>
      <c r="F36" s="40"/>
      <c r="G36" s="40"/>
      <c r="H36" s="40"/>
      <c r="I36" s="40"/>
      <c r="J36" s="42"/>
    </row>
    <row r="37" spans="1:16" ht="120" x14ac:dyDescent="0.25">
      <c r="A37" s="32" t="s">
        <v>46</v>
      </c>
      <c r="B37" s="39"/>
      <c r="C37" s="40"/>
      <c r="D37" s="40"/>
      <c r="E37" s="34" t="s">
        <v>103</v>
      </c>
      <c r="F37" s="40"/>
      <c r="G37" s="40"/>
      <c r="H37" s="40"/>
      <c r="I37" s="40"/>
      <c r="J37" s="42"/>
    </row>
    <row r="38" spans="1:16" x14ac:dyDescent="0.25">
      <c r="A38" s="32" t="s">
        <v>40</v>
      </c>
      <c r="B38" s="32">
        <v>10</v>
      </c>
      <c r="C38" s="33" t="s">
        <v>104</v>
      </c>
      <c r="D38" s="32" t="s">
        <v>42</v>
      </c>
      <c r="E38" s="34" t="s">
        <v>105</v>
      </c>
      <c r="F38" s="35" t="s">
        <v>87</v>
      </c>
      <c r="G38" s="36">
        <v>100</v>
      </c>
      <c r="H38" s="37">
        <v>0</v>
      </c>
      <c r="I38" s="37">
        <f>ROUND(G38*H38,P4)</f>
        <v>0</v>
      </c>
      <c r="J38" s="32"/>
      <c r="O38" s="38">
        <f>I38*0.21</f>
        <v>0</v>
      </c>
      <c r="P38">
        <v>3</v>
      </c>
    </row>
    <row r="39" spans="1:16" ht="60" x14ac:dyDescent="0.25">
      <c r="A39" s="32" t="s">
        <v>45</v>
      </c>
      <c r="B39" s="39"/>
      <c r="C39" s="40"/>
      <c r="D39" s="40"/>
      <c r="E39" s="34" t="s">
        <v>106</v>
      </c>
      <c r="F39" s="40"/>
      <c r="G39" s="40"/>
      <c r="H39" s="40"/>
      <c r="I39" s="40"/>
      <c r="J39" s="42"/>
    </row>
    <row r="40" spans="1:16" ht="105" x14ac:dyDescent="0.25">
      <c r="A40" s="32" t="s">
        <v>46</v>
      </c>
      <c r="B40" s="39"/>
      <c r="C40" s="40"/>
      <c r="D40" s="40"/>
      <c r="E40" s="34" t="s">
        <v>107</v>
      </c>
      <c r="F40" s="40"/>
      <c r="G40" s="40"/>
      <c r="H40" s="40"/>
      <c r="I40" s="40"/>
      <c r="J40" s="42"/>
    </row>
    <row r="41" spans="1:16" x14ac:dyDescent="0.25">
      <c r="A41" s="32" t="s">
        <v>40</v>
      </c>
      <c r="B41" s="32">
        <v>11</v>
      </c>
      <c r="C41" s="33" t="s">
        <v>108</v>
      </c>
      <c r="D41" s="32" t="s">
        <v>42</v>
      </c>
      <c r="E41" s="34" t="s">
        <v>109</v>
      </c>
      <c r="F41" s="35" t="s">
        <v>87</v>
      </c>
      <c r="G41" s="36">
        <v>19970</v>
      </c>
      <c r="H41" s="37">
        <v>0</v>
      </c>
      <c r="I41" s="37">
        <f>ROUND(G41*H41,P4)</f>
        <v>0</v>
      </c>
      <c r="J41" s="32"/>
      <c r="O41" s="38">
        <f>I41*0.21</f>
        <v>0</v>
      </c>
      <c r="P41">
        <v>3</v>
      </c>
    </row>
    <row r="42" spans="1:16" ht="60" x14ac:dyDescent="0.25">
      <c r="A42" s="32" t="s">
        <v>45</v>
      </c>
      <c r="B42" s="39"/>
      <c r="C42" s="40"/>
      <c r="D42" s="40"/>
      <c r="E42" s="34" t="s">
        <v>110</v>
      </c>
      <c r="F42" s="40"/>
      <c r="G42" s="40"/>
      <c r="H42" s="40"/>
      <c r="I42" s="40"/>
      <c r="J42" s="42"/>
    </row>
    <row r="43" spans="1:16" ht="195" x14ac:dyDescent="0.25">
      <c r="A43" s="32" t="s">
        <v>46</v>
      </c>
      <c r="B43" s="39"/>
      <c r="C43" s="40"/>
      <c r="D43" s="40"/>
      <c r="E43" s="34" t="s">
        <v>111</v>
      </c>
      <c r="F43" s="40"/>
      <c r="G43" s="40"/>
      <c r="H43" s="40"/>
      <c r="I43" s="40"/>
      <c r="J43" s="42"/>
    </row>
    <row r="44" spans="1:16" x14ac:dyDescent="0.25">
      <c r="A44" s="32" t="s">
        <v>40</v>
      </c>
      <c r="B44" s="32">
        <v>12</v>
      </c>
      <c r="C44" s="33" t="s">
        <v>112</v>
      </c>
      <c r="D44" s="32" t="s">
        <v>42</v>
      </c>
      <c r="E44" s="34" t="s">
        <v>113</v>
      </c>
      <c r="F44" s="35" t="s">
        <v>67</v>
      </c>
      <c r="G44" s="36">
        <v>916.26</v>
      </c>
      <c r="H44" s="37">
        <v>0</v>
      </c>
      <c r="I44" s="37">
        <f>ROUND(G44*H44,P4)</f>
        <v>0</v>
      </c>
      <c r="J44" s="32"/>
      <c r="O44" s="38">
        <f>I44*0.21</f>
        <v>0</v>
      </c>
      <c r="P44">
        <v>3</v>
      </c>
    </row>
    <row r="45" spans="1:16" ht="60" x14ac:dyDescent="0.25">
      <c r="A45" s="32" t="s">
        <v>45</v>
      </c>
      <c r="B45" s="39"/>
      <c r="C45" s="40"/>
      <c r="D45" s="40"/>
      <c r="E45" s="34" t="s">
        <v>114</v>
      </c>
      <c r="F45" s="40"/>
      <c r="G45" s="40"/>
      <c r="H45" s="40"/>
      <c r="I45" s="40"/>
      <c r="J45" s="42"/>
    </row>
    <row r="46" spans="1:16" ht="195" x14ac:dyDescent="0.25">
      <c r="A46" s="32" t="s">
        <v>46</v>
      </c>
      <c r="B46" s="39"/>
      <c r="C46" s="40"/>
      <c r="D46" s="40"/>
      <c r="E46" s="34" t="s">
        <v>111</v>
      </c>
      <c r="F46" s="40"/>
      <c r="G46" s="40"/>
      <c r="H46" s="40"/>
      <c r="I46" s="40"/>
      <c r="J46" s="42"/>
    </row>
    <row r="47" spans="1:16" x14ac:dyDescent="0.25">
      <c r="A47" s="32" t="s">
        <v>40</v>
      </c>
      <c r="B47" s="32">
        <v>13</v>
      </c>
      <c r="C47" s="33" t="s">
        <v>115</v>
      </c>
      <c r="D47" s="32" t="s">
        <v>42</v>
      </c>
      <c r="E47" s="34" t="s">
        <v>116</v>
      </c>
      <c r="F47" s="35" t="s">
        <v>117</v>
      </c>
      <c r="G47" s="36">
        <v>30</v>
      </c>
      <c r="H47" s="37">
        <v>0</v>
      </c>
      <c r="I47" s="37">
        <f>ROUND(G47*H47,P4)</f>
        <v>0</v>
      </c>
      <c r="J47" s="32"/>
      <c r="O47" s="38">
        <f>I47*0.21</f>
        <v>0</v>
      </c>
      <c r="P47">
        <v>3</v>
      </c>
    </row>
    <row r="48" spans="1:16" x14ac:dyDescent="0.25">
      <c r="A48" s="32" t="s">
        <v>45</v>
      </c>
      <c r="B48" s="39"/>
      <c r="C48" s="40"/>
      <c r="D48" s="40"/>
      <c r="E48" s="41" t="s">
        <v>42</v>
      </c>
      <c r="F48" s="40"/>
      <c r="G48" s="40"/>
      <c r="H48" s="40"/>
      <c r="I48" s="40"/>
      <c r="J48" s="42"/>
    </row>
    <row r="49" spans="1:16" ht="75" x14ac:dyDescent="0.25">
      <c r="A49" s="32" t="s">
        <v>46</v>
      </c>
      <c r="B49" s="39"/>
      <c r="C49" s="40"/>
      <c r="D49" s="40"/>
      <c r="E49" s="34" t="s">
        <v>118</v>
      </c>
      <c r="F49" s="40"/>
      <c r="G49" s="40"/>
      <c r="H49" s="40"/>
      <c r="I49" s="40"/>
      <c r="J49" s="42"/>
    </row>
    <row r="50" spans="1:16" x14ac:dyDescent="0.25">
      <c r="A50" s="26" t="s">
        <v>37</v>
      </c>
      <c r="B50" s="27"/>
      <c r="C50" s="28" t="s">
        <v>119</v>
      </c>
      <c r="D50" s="29"/>
      <c r="E50" s="26" t="s">
        <v>120</v>
      </c>
      <c r="F50" s="29"/>
      <c r="G50" s="29"/>
      <c r="H50" s="29"/>
      <c r="I50" s="30">
        <f>SUMIFS(I51:I59,A51:A59,"P")</f>
        <v>0</v>
      </c>
      <c r="J50" s="31"/>
    </row>
    <row r="51" spans="1:16" ht="30" x14ac:dyDescent="0.25">
      <c r="A51" s="32" t="s">
        <v>40</v>
      </c>
      <c r="B51" s="32">
        <v>14</v>
      </c>
      <c r="C51" s="33" t="s">
        <v>121</v>
      </c>
      <c r="D51" s="32" t="s">
        <v>42</v>
      </c>
      <c r="E51" s="34" t="s">
        <v>122</v>
      </c>
      <c r="F51" s="35" t="s">
        <v>117</v>
      </c>
      <c r="G51" s="36">
        <v>20</v>
      </c>
      <c r="H51" s="37">
        <v>0</v>
      </c>
      <c r="I51" s="37">
        <f>ROUND(G51*H51,P4)</f>
        <v>0</v>
      </c>
      <c r="J51" s="32"/>
      <c r="O51" s="38">
        <f>I51*0.21</f>
        <v>0</v>
      </c>
      <c r="P51">
        <v>3</v>
      </c>
    </row>
    <row r="52" spans="1:16" ht="75" x14ac:dyDescent="0.25">
      <c r="A52" s="32" t="s">
        <v>45</v>
      </c>
      <c r="B52" s="39"/>
      <c r="C52" s="40"/>
      <c r="D52" s="40"/>
      <c r="E52" s="34" t="s">
        <v>123</v>
      </c>
      <c r="F52" s="40"/>
      <c r="G52" s="40"/>
      <c r="H52" s="40"/>
      <c r="I52" s="40"/>
      <c r="J52" s="42"/>
    </row>
    <row r="53" spans="1:16" x14ac:dyDescent="0.25">
      <c r="A53" s="32" t="s">
        <v>46</v>
      </c>
      <c r="B53" s="39"/>
      <c r="C53" s="40"/>
      <c r="D53" s="40"/>
      <c r="E53" s="41"/>
      <c r="F53" s="40"/>
      <c r="G53" s="40"/>
      <c r="H53" s="40"/>
      <c r="I53" s="40"/>
      <c r="J53" s="42"/>
    </row>
    <row r="54" spans="1:16" x14ac:dyDescent="0.25">
      <c r="A54" s="32" t="s">
        <v>40</v>
      </c>
      <c r="B54" s="32">
        <v>15</v>
      </c>
      <c r="C54" s="33" t="s">
        <v>124</v>
      </c>
      <c r="D54" s="32" t="s">
        <v>42</v>
      </c>
      <c r="E54" s="34" t="s">
        <v>125</v>
      </c>
      <c r="F54" s="35" t="s">
        <v>117</v>
      </c>
      <c r="G54" s="36">
        <v>30</v>
      </c>
      <c r="H54" s="37">
        <v>0</v>
      </c>
      <c r="I54" s="37">
        <f>ROUND(G54*H54,P4)</f>
        <v>0</v>
      </c>
      <c r="J54" s="32"/>
      <c r="O54" s="38">
        <f>I54*0.21</f>
        <v>0</v>
      </c>
      <c r="P54">
        <v>3</v>
      </c>
    </row>
    <row r="55" spans="1:16" x14ac:dyDescent="0.25">
      <c r="A55" s="32" t="s">
        <v>45</v>
      </c>
      <c r="B55" s="39"/>
      <c r="C55" s="40"/>
      <c r="D55" s="40"/>
      <c r="E55" s="41" t="s">
        <v>42</v>
      </c>
      <c r="F55" s="40"/>
      <c r="G55" s="40"/>
      <c r="H55" s="40"/>
      <c r="I55" s="40"/>
      <c r="J55" s="42"/>
    </row>
    <row r="56" spans="1:16" ht="75" x14ac:dyDescent="0.25">
      <c r="A56" s="32" t="s">
        <v>46</v>
      </c>
      <c r="B56" s="39"/>
      <c r="C56" s="40"/>
      <c r="D56" s="40"/>
      <c r="E56" s="34" t="s">
        <v>126</v>
      </c>
      <c r="F56" s="40"/>
      <c r="G56" s="40"/>
      <c r="H56" s="40"/>
      <c r="I56" s="40"/>
      <c r="J56" s="42"/>
    </row>
    <row r="57" spans="1:16" x14ac:dyDescent="0.25">
      <c r="A57" s="32" t="s">
        <v>40</v>
      </c>
      <c r="B57" s="32">
        <v>16</v>
      </c>
      <c r="C57" s="33" t="s">
        <v>127</v>
      </c>
      <c r="D57" s="32" t="s">
        <v>42</v>
      </c>
      <c r="E57" s="34" t="s">
        <v>128</v>
      </c>
      <c r="F57" s="35" t="s">
        <v>87</v>
      </c>
      <c r="G57" s="36">
        <v>20361.5</v>
      </c>
      <c r="H57" s="37">
        <v>0</v>
      </c>
      <c r="I57" s="37">
        <f>ROUND(G57*H57,P4)</f>
        <v>0</v>
      </c>
      <c r="J57" s="32"/>
      <c r="O57" s="38">
        <f>I57*0.21</f>
        <v>0</v>
      </c>
      <c r="P57">
        <v>3</v>
      </c>
    </row>
    <row r="58" spans="1:16" ht="45" x14ac:dyDescent="0.25">
      <c r="A58" s="32" t="s">
        <v>45</v>
      </c>
      <c r="B58" s="39"/>
      <c r="C58" s="40"/>
      <c r="D58" s="40"/>
      <c r="E58" s="34" t="s">
        <v>129</v>
      </c>
      <c r="F58" s="40"/>
      <c r="G58" s="40"/>
      <c r="H58" s="40"/>
      <c r="I58" s="40"/>
      <c r="J58" s="42"/>
    </row>
    <row r="59" spans="1:16" ht="75" x14ac:dyDescent="0.25">
      <c r="A59" s="32" t="s">
        <v>46</v>
      </c>
      <c r="B59" s="43"/>
      <c r="C59" s="44"/>
      <c r="D59" s="44"/>
      <c r="E59" s="34" t="s">
        <v>130</v>
      </c>
      <c r="F59" s="44"/>
      <c r="G59" s="44"/>
      <c r="H59" s="44"/>
      <c r="I59" s="44"/>
      <c r="J59" s="45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6"/>
  <sheetViews>
    <sheetView tabSelected="1"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 spans="1:16" x14ac:dyDescent="0.25">
      <c r="A3" s="3" t="s">
        <v>20</v>
      </c>
      <c r="B3" s="18" t="s">
        <v>21</v>
      </c>
      <c r="C3" s="48" t="s">
        <v>22</v>
      </c>
      <c r="D3" s="49"/>
      <c r="E3" s="19" t="s">
        <v>23</v>
      </c>
      <c r="F3" s="15"/>
      <c r="G3" s="15"/>
      <c r="H3" s="20" t="s">
        <v>15</v>
      </c>
      <c r="I3" s="21">
        <f>SUMIFS(I8:I66,A8:A66,"SD")</f>
        <v>0</v>
      </c>
      <c r="J3" s="17"/>
      <c r="O3">
        <v>0</v>
      </c>
      <c r="P3">
        <v>2</v>
      </c>
    </row>
    <row r="4" spans="1:16" x14ac:dyDescent="0.25">
      <c r="A4" s="3" t="s">
        <v>24</v>
      </c>
      <c r="B4" s="18" t="s">
        <v>25</v>
      </c>
      <c r="C4" s="48" t="s">
        <v>15</v>
      </c>
      <c r="D4" s="49"/>
      <c r="E4" s="19" t="s">
        <v>16</v>
      </c>
      <c r="F4" s="15"/>
      <c r="G4" s="15"/>
      <c r="H4" s="15"/>
      <c r="I4" s="15"/>
      <c r="J4" s="17"/>
      <c r="O4">
        <v>0.12</v>
      </c>
      <c r="P4">
        <v>2</v>
      </c>
    </row>
    <row r="5" spans="1:16" x14ac:dyDescent="0.25">
      <c r="A5" s="50" t="s">
        <v>26</v>
      </c>
      <c r="B5" s="51" t="s">
        <v>27</v>
      </c>
      <c r="C5" s="52" t="s">
        <v>28</v>
      </c>
      <c r="D5" s="52" t="s">
        <v>29</v>
      </c>
      <c r="E5" s="52" t="s">
        <v>30</v>
      </c>
      <c r="F5" s="52" t="s">
        <v>31</v>
      </c>
      <c r="G5" s="52" t="s">
        <v>32</v>
      </c>
      <c r="H5" s="52" t="s">
        <v>33</v>
      </c>
      <c r="I5" s="52"/>
      <c r="J5" s="53" t="s">
        <v>34</v>
      </c>
      <c r="O5">
        <v>0.21</v>
      </c>
    </row>
    <row r="6" spans="1:16" x14ac:dyDescent="0.25">
      <c r="A6" s="50"/>
      <c r="B6" s="51"/>
      <c r="C6" s="52"/>
      <c r="D6" s="52"/>
      <c r="E6" s="52"/>
      <c r="F6" s="52"/>
      <c r="G6" s="52"/>
      <c r="H6" s="6" t="s">
        <v>35</v>
      </c>
      <c r="I6" s="6" t="s">
        <v>36</v>
      </c>
      <c r="J6" s="53"/>
    </row>
    <row r="7" spans="1:16" x14ac:dyDescent="0.25">
      <c r="A7" s="24">
        <v>0</v>
      </c>
      <c r="B7" s="22">
        <v>1</v>
      </c>
      <c r="C7" s="25">
        <v>2</v>
      </c>
      <c r="D7" s="6">
        <v>3</v>
      </c>
      <c r="E7" s="25">
        <v>4</v>
      </c>
      <c r="F7" s="6">
        <v>5</v>
      </c>
      <c r="G7" s="6">
        <v>6</v>
      </c>
      <c r="H7" s="6">
        <v>7</v>
      </c>
      <c r="I7" s="25">
        <v>8</v>
      </c>
      <c r="J7" s="23">
        <v>9</v>
      </c>
    </row>
    <row r="8" spans="1:16" x14ac:dyDescent="0.25">
      <c r="A8" s="26" t="s">
        <v>37</v>
      </c>
      <c r="B8" s="27"/>
      <c r="C8" s="28" t="s">
        <v>38</v>
      </c>
      <c r="D8" s="29"/>
      <c r="E8" s="26" t="s">
        <v>39</v>
      </c>
      <c r="F8" s="29"/>
      <c r="G8" s="29"/>
      <c r="H8" s="29"/>
      <c r="I8" s="30">
        <f>SUMIFS(I9:I14,A9:A14,"P")</f>
        <v>0</v>
      </c>
      <c r="J8" s="31"/>
    </row>
    <row r="9" spans="1:16" x14ac:dyDescent="0.25">
      <c r="A9" s="32" t="s">
        <v>40</v>
      </c>
      <c r="B9" s="32">
        <v>1</v>
      </c>
      <c r="C9" s="33" t="s">
        <v>65</v>
      </c>
      <c r="D9" s="32" t="s">
        <v>42</v>
      </c>
      <c r="E9" s="34" t="s">
        <v>66</v>
      </c>
      <c r="F9" s="35" t="s">
        <v>67</v>
      </c>
      <c r="G9" s="36">
        <v>25</v>
      </c>
      <c r="H9" s="37">
        <v>0</v>
      </c>
      <c r="I9" s="37">
        <f>ROUND(G9*H9,P4)</f>
        <v>0</v>
      </c>
      <c r="J9" s="32"/>
      <c r="O9" s="38">
        <f>I9*0.21</f>
        <v>0</v>
      </c>
      <c r="P9">
        <v>3</v>
      </c>
    </row>
    <row r="10" spans="1:16" ht="60" x14ac:dyDescent="0.25">
      <c r="A10" s="32" t="s">
        <v>45</v>
      </c>
      <c r="B10" s="39"/>
      <c r="C10" s="40"/>
      <c r="D10" s="40"/>
      <c r="E10" s="34" t="s">
        <v>131</v>
      </c>
      <c r="F10" s="40"/>
      <c r="G10" s="40"/>
      <c r="H10" s="40"/>
      <c r="I10" s="40"/>
      <c r="J10" s="42"/>
    </row>
    <row r="11" spans="1:16" ht="75" x14ac:dyDescent="0.25">
      <c r="A11" s="32" t="s">
        <v>46</v>
      </c>
      <c r="B11" s="39"/>
      <c r="C11" s="40"/>
      <c r="D11" s="40"/>
      <c r="E11" s="34" t="s">
        <v>69</v>
      </c>
      <c r="F11" s="40"/>
      <c r="G11" s="40"/>
      <c r="H11" s="40"/>
      <c r="I11" s="40"/>
      <c r="J11" s="42"/>
    </row>
    <row r="12" spans="1:16" x14ac:dyDescent="0.25">
      <c r="A12" s="32" t="s">
        <v>40</v>
      </c>
      <c r="B12" s="32">
        <v>2</v>
      </c>
      <c r="C12" s="33" t="s">
        <v>70</v>
      </c>
      <c r="D12" s="32" t="s">
        <v>42</v>
      </c>
      <c r="E12" s="34" t="s">
        <v>132</v>
      </c>
      <c r="F12" s="35" t="s">
        <v>71</v>
      </c>
      <c r="G12" s="36">
        <v>2.5</v>
      </c>
      <c r="H12" s="37">
        <v>0</v>
      </c>
      <c r="I12" s="37">
        <f>ROUND(G12*H12,P4)</f>
        <v>0</v>
      </c>
      <c r="J12" s="32"/>
      <c r="O12" s="38">
        <f>I12*0.21</f>
        <v>0</v>
      </c>
      <c r="P12">
        <v>3</v>
      </c>
    </row>
    <row r="13" spans="1:16" ht="30" x14ac:dyDescent="0.25">
      <c r="A13" s="32" t="s">
        <v>45</v>
      </c>
      <c r="B13" s="39"/>
      <c r="C13" s="40"/>
      <c r="D13" s="40"/>
      <c r="E13" s="34" t="s">
        <v>133</v>
      </c>
      <c r="F13" s="40"/>
      <c r="G13" s="40"/>
      <c r="H13" s="40"/>
      <c r="I13" s="40"/>
      <c r="J13" s="42"/>
    </row>
    <row r="14" spans="1:16" ht="75" x14ac:dyDescent="0.25">
      <c r="A14" s="32" t="s">
        <v>46</v>
      </c>
      <c r="B14" s="39"/>
      <c r="C14" s="40"/>
      <c r="D14" s="40"/>
      <c r="E14" s="34" t="s">
        <v>69</v>
      </c>
      <c r="F14" s="40"/>
      <c r="G14" s="40"/>
      <c r="H14" s="40"/>
      <c r="I14" s="40"/>
      <c r="J14" s="42"/>
    </row>
    <row r="15" spans="1:16" x14ac:dyDescent="0.25">
      <c r="A15" s="26" t="s">
        <v>37</v>
      </c>
      <c r="B15" s="27"/>
      <c r="C15" s="28" t="s">
        <v>52</v>
      </c>
      <c r="D15" s="29"/>
      <c r="E15" s="26" t="s">
        <v>73</v>
      </c>
      <c r="F15" s="29"/>
      <c r="G15" s="29"/>
      <c r="H15" s="29"/>
      <c r="I15" s="30">
        <f>SUMIFS(I16:I27,A16:A27,"P")</f>
        <v>0</v>
      </c>
      <c r="J15" s="31"/>
    </row>
    <row r="16" spans="1:16" x14ac:dyDescent="0.25">
      <c r="A16" s="32" t="s">
        <v>40</v>
      </c>
      <c r="B16" s="32">
        <v>3</v>
      </c>
      <c r="C16" s="33" t="s">
        <v>74</v>
      </c>
      <c r="D16" s="32" t="s">
        <v>42</v>
      </c>
      <c r="E16" s="34" t="s">
        <v>75</v>
      </c>
      <c r="F16" s="35" t="s">
        <v>62</v>
      </c>
      <c r="G16" s="36">
        <v>5</v>
      </c>
      <c r="H16" s="37">
        <v>0</v>
      </c>
      <c r="I16" s="37">
        <f>ROUND(G16*H16,P4)</f>
        <v>0</v>
      </c>
      <c r="J16" s="32"/>
      <c r="O16" s="38">
        <f>I16*0.21</f>
        <v>0</v>
      </c>
      <c r="P16">
        <v>3</v>
      </c>
    </row>
    <row r="17" spans="1:16" x14ac:dyDescent="0.25">
      <c r="A17" s="32" t="s">
        <v>45</v>
      </c>
      <c r="B17" s="39"/>
      <c r="C17" s="40"/>
      <c r="D17" s="40"/>
      <c r="E17" s="41"/>
      <c r="F17" s="40"/>
      <c r="G17" s="40"/>
      <c r="H17" s="40"/>
      <c r="I17" s="40"/>
      <c r="J17" s="42"/>
    </row>
    <row r="18" spans="1:16" ht="195" x14ac:dyDescent="0.25">
      <c r="A18" s="32" t="s">
        <v>46</v>
      </c>
      <c r="B18" s="39"/>
      <c r="C18" s="40"/>
      <c r="D18" s="40"/>
      <c r="E18" s="34" t="s">
        <v>76</v>
      </c>
      <c r="F18" s="40"/>
      <c r="G18" s="40"/>
      <c r="H18" s="40"/>
      <c r="I18" s="40"/>
      <c r="J18" s="42"/>
    </row>
    <row r="19" spans="1:16" x14ac:dyDescent="0.25">
      <c r="A19" s="32" t="s">
        <v>40</v>
      </c>
      <c r="B19" s="32">
        <v>4</v>
      </c>
      <c r="C19" s="33" t="s">
        <v>77</v>
      </c>
      <c r="D19" s="32" t="s">
        <v>42</v>
      </c>
      <c r="E19" s="34" t="s">
        <v>78</v>
      </c>
      <c r="F19" s="35" t="s">
        <v>67</v>
      </c>
      <c r="G19" s="36">
        <v>211</v>
      </c>
      <c r="H19" s="37">
        <v>0</v>
      </c>
      <c r="I19" s="37">
        <f>ROUND(G19*H19,P4)</f>
        <v>0</v>
      </c>
      <c r="J19" s="32"/>
      <c r="O19" s="38">
        <f>I19*0.21</f>
        <v>0</v>
      </c>
      <c r="P19">
        <v>3</v>
      </c>
    </row>
    <row r="20" spans="1:16" ht="180" x14ac:dyDescent="0.25">
      <c r="A20" s="32" t="s">
        <v>45</v>
      </c>
      <c r="B20" s="39"/>
      <c r="C20" s="40"/>
      <c r="D20" s="40"/>
      <c r="E20" s="34" t="s">
        <v>134</v>
      </c>
      <c r="F20" s="40"/>
      <c r="G20" s="40"/>
      <c r="H20" s="40"/>
      <c r="I20" s="40"/>
      <c r="J20" s="42"/>
    </row>
    <row r="21" spans="1:16" ht="120" x14ac:dyDescent="0.25">
      <c r="A21" s="32" t="s">
        <v>46</v>
      </c>
      <c r="B21" s="39"/>
      <c r="C21" s="40"/>
      <c r="D21" s="40"/>
      <c r="E21" s="34" t="s">
        <v>80</v>
      </c>
      <c r="F21" s="40"/>
      <c r="G21" s="40"/>
      <c r="H21" s="40"/>
      <c r="I21" s="40"/>
      <c r="J21" s="42"/>
    </row>
    <row r="22" spans="1:16" x14ac:dyDescent="0.25">
      <c r="A22" s="32" t="s">
        <v>40</v>
      </c>
      <c r="B22" s="32">
        <v>5</v>
      </c>
      <c r="C22" s="33" t="s">
        <v>81</v>
      </c>
      <c r="D22" s="32" t="s">
        <v>42</v>
      </c>
      <c r="E22" s="34" t="s">
        <v>82</v>
      </c>
      <c r="F22" s="35" t="s">
        <v>67</v>
      </c>
      <c r="G22" s="36">
        <v>25</v>
      </c>
      <c r="H22" s="37">
        <v>0</v>
      </c>
      <c r="I22" s="37">
        <f>ROUND(G22*H22,P4)</f>
        <v>0</v>
      </c>
      <c r="J22" s="32"/>
      <c r="O22" s="38">
        <f>I22*0.21</f>
        <v>0</v>
      </c>
      <c r="P22">
        <v>3</v>
      </c>
    </row>
    <row r="23" spans="1:16" ht="30" x14ac:dyDescent="0.25">
      <c r="A23" s="32" t="s">
        <v>45</v>
      </c>
      <c r="B23" s="39"/>
      <c r="C23" s="40"/>
      <c r="D23" s="40"/>
      <c r="E23" s="34" t="s">
        <v>135</v>
      </c>
      <c r="F23" s="40"/>
      <c r="G23" s="40"/>
      <c r="H23" s="40"/>
      <c r="I23" s="40"/>
      <c r="J23" s="42"/>
    </row>
    <row r="24" spans="1:16" ht="409.5" x14ac:dyDescent="0.25">
      <c r="A24" s="32" t="s">
        <v>46</v>
      </c>
      <c r="B24" s="39"/>
      <c r="C24" s="40"/>
      <c r="D24" s="40"/>
      <c r="E24" s="34" t="s">
        <v>84</v>
      </c>
      <c r="F24" s="40"/>
      <c r="G24" s="40"/>
      <c r="H24" s="40"/>
      <c r="I24" s="40"/>
      <c r="J24" s="42"/>
    </row>
    <row r="25" spans="1:16" x14ac:dyDescent="0.25">
      <c r="A25" s="32" t="s">
        <v>40</v>
      </c>
      <c r="B25" s="32">
        <v>6</v>
      </c>
      <c r="C25" s="33" t="s">
        <v>85</v>
      </c>
      <c r="D25" s="32" t="s">
        <v>42</v>
      </c>
      <c r="E25" s="34" t="s">
        <v>86</v>
      </c>
      <c r="F25" s="35" t="s">
        <v>87</v>
      </c>
      <c r="G25" s="36">
        <v>2500</v>
      </c>
      <c r="H25" s="37">
        <v>0</v>
      </c>
      <c r="I25" s="37">
        <f>ROUND(G25*H25,P4)</f>
        <v>0</v>
      </c>
      <c r="J25" s="32"/>
      <c r="O25" s="38">
        <f>I25*0.21</f>
        <v>0</v>
      </c>
      <c r="P25">
        <v>3</v>
      </c>
    </row>
    <row r="26" spans="1:16" x14ac:dyDescent="0.25">
      <c r="A26" s="32" t="s">
        <v>45</v>
      </c>
      <c r="B26" s="39"/>
      <c r="C26" s="40"/>
      <c r="D26" s="40"/>
      <c r="E26" s="34" t="s">
        <v>136</v>
      </c>
      <c r="F26" s="40"/>
      <c r="G26" s="40"/>
      <c r="H26" s="40"/>
      <c r="I26" s="40"/>
      <c r="J26" s="42"/>
    </row>
    <row r="27" spans="1:16" ht="75" x14ac:dyDescent="0.25">
      <c r="A27" s="32" t="s">
        <v>46</v>
      </c>
      <c r="B27" s="39"/>
      <c r="C27" s="40"/>
      <c r="D27" s="40"/>
      <c r="E27" s="34" t="s">
        <v>89</v>
      </c>
      <c r="F27" s="40"/>
      <c r="G27" s="40"/>
      <c r="H27" s="40"/>
      <c r="I27" s="40"/>
      <c r="J27" s="42"/>
    </row>
    <row r="28" spans="1:16" x14ac:dyDescent="0.25">
      <c r="A28" s="26" t="s">
        <v>37</v>
      </c>
      <c r="B28" s="27"/>
      <c r="C28" s="28" t="s">
        <v>90</v>
      </c>
      <c r="D28" s="29"/>
      <c r="E28" s="26" t="s">
        <v>91</v>
      </c>
      <c r="F28" s="29"/>
      <c r="G28" s="29"/>
      <c r="H28" s="29"/>
      <c r="I28" s="30">
        <f>SUMIFS(I29:I55,A29:A55,"P")</f>
        <v>0</v>
      </c>
      <c r="J28" s="31"/>
    </row>
    <row r="29" spans="1:16" x14ac:dyDescent="0.25">
      <c r="A29" s="32" t="s">
        <v>40</v>
      </c>
      <c r="B29" s="32">
        <v>7</v>
      </c>
      <c r="C29" s="33" t="s">
        <v>92</v>
      </c>
      <c r="D29" s="32" t="s">
        <v>52</v>
      </c>
      <c r="E29" s="34" t="s">
        <v>93</v>
      </c>
      <c r="F29" s="35" t="s">
        <v>67</v>
      </c>
      <c r="G29" s="36">
        <v>25</v>
      </c>
      <c r="H29" s="37">
        <v>0</v>
      </c>
      <c r="I29" s="37">
        <f>ROUND(G29*H29,P4)</f>
        <v>0</v>
      </c>
      <c r="J29" s="32"/>
      <c r="O29" s="38">
        <f>I29*0.21</f>
        <v>0</v>
      </c>
      <c r="P29">
        <v>3</v>
      </c>
    </row>
    <row r="30" spans="1:16" ht="60" x14ac:dyDescent="0.25">
      <c r="A30" s="32" t="s">
        <v>45</v>
      </c>
      <c r="B30" s="39"/>
      <c r="C30" s="40"/>
      <c r="D30" s="40"/>
      <c r="E30" s="34" t="s">
        <v>137</v>
      </c>
      <c r="F30" s="40"/>
      <c r="G30" s="40"/>
      <c r="H30" s="40"/>
      <c r="I30" s="40"/>
      <c r="J30" s="42"/>
    </row>
    <row r="31" spans="1:16" ht="165" x14ac:dyDescent="0.25">
      <c r="A31" s="32" t="s">
        <v>46</v>
      </c>
      <c r="B31" s="39"/>
      <c r="C31" s="40"/>
      <c r="D31" s="40"/>
      <c r="E31" s="34" t="s">
        <v>95</v>
      </c>
      <c r="F31" s="40"/>
      <c r="G31" s="40"/>
      <c r="H31" s="40"/>
      <c r="I31" s="40"/>
      <c r="J31" s="42"/>
    </row>
    <row r="32" spans="1:16" x14ac:dyDescent="0.25">
      <c r="A32" s="32" t="s">
        <v>40</v>
      </c>
      <c r="B32" s="32">
        <v>8</v>
      </c>
      <c r="C32" s="33" t="s">
        <v>96</v>
      </c>
      <c r="D32" s="32" t="s">
        <v>42</v>
      </c>
      <c r="E32" s="34" t="s">
        <v>97</v>
      </c>
      <c r="F32" s="35" t="s">
        <v>67</v>
      </c>
      <c r="G32" s="36">
        <v>25</v>
      </c>
      <c r="H32" s="37">
        <v>0</v>
      </c>
      <c r="I32" s="37">
        <f>ROUND(G32*H32,P4)</f>
        <v>0</v>
      </c>
      <c r="J32" s="32"/>
      <c r="O32" s="38">
        <f>I32*0.21</f>
        <v>0</v>
      </c>
      <c r="P32">
        <v>3</v>
      </c>
    </row>
    <row r="33" spans="1:16" ht="75" x14ac:dyDescent="0.25">
      <c r="A33" s="32" t="s">
        <v>45</v>
      </c>
      <c r="B33" s="39"/>
      <c r="C33" s="40"/>
      <c r="D33" s="40"/>
      <c r="E33" s="34" t="s">
        <v>138</v>
      </c>
      <c r="F33" s="40"/>
      <c r="G33" s="40"/>
      <c r="H33" s="40"/>
      <c r="I33" s="40"/>
      <c r="J33" s="42"/>
    </row>
    <row r="34" spans="1:16" ht="90" x14ac:dyDescent="0.25">
      <c r="A34" s="32" t="s">
        <v>46</v>
      </c>
      <c r="B34" s="39"/>
      <c r="C34" s="40"/>
      <c r="D34" s="40"/>
      <c r="E34" s="34" t="s">
        <v>99</v>
      </c>
      <c r="F34" s="40"/>
      <c r="G34" s="40"/>
      <c r="H34" s="40"/>
      <c r="I34" s="40"/>
      <c r="J34" s="42"/>
    </row>
    <row r="35" spans="1:16" x14ac:dyDescent="0.25">
      <c r="A35" s="32" t="s">
        <v>40</v>
      </c>
      <c r="B35" s="32">
        <v>9</v>
      </c>
      <c r="C35" s="33" t="s">
        <v>139</v>
      </c>
      <c r="D35" s="32" t="s">
        <v>42</v>
      </c>
      <c r="E35" s="34" t="s">
        <v>140</v>
      </c>
      <c r="F35" s="35" t="s">
        <v>87</v>
      </c>
      <c r="G35" s="36">
        <v>2500</v>
      </c>
      <c r="H35" s="37">
        <v>0</v>
      </c>
      <c r="I35" s="37">
        <f>ROUND(G35*H35,P4)</f>
        <v>0</v>
      </c>
      <c r="J35" s="32"/>
      <c r="O35" s="38">
        <f>I35*0.21</f>
        <v>0</v>
      </c>
      <c r="P35">
        <v>3</v>
      </c>
    </row>
    <row r="36" spans="1:16" x14ac:dyDescent="0.25">
      <c r="A36" s="32" t="s">
        <v>45</v>
      </c>
      <c r="B36" s="39"/>
      <c r="C36" s="40"/>
      <c r="D36" s="40"/>
      <c r="E36" s="34" t="s">
        <v>141</v>
      </c>
      <c r="F36" s="40"/>
      <c r="G36" s="40"/>
      <c r="H36" s="40"/>
      <c r="I36" s="40"/>
      <c r="J36" s="42"/>
    </row>
    <row r="37" spans="1:16" ht="120" x14ac:dyDescent="0.25">
      <c r="A37" s="32" t="s">
        <v>46</v>
      </c>
      <c r="B37" s="39"/>
      <c r="C37" s="40"/>
      <c r="D37" s="40"/>
      <c r="E37" s="34" t="s">
        <v>103</v>
      </c>
      <c r="F37" s="40"/>
      <c r="G37" s="40"/>
      <c r="H37" s="40"/>
      <c r="I37" s="40"/>
      <c r="J37" s="42"/>
    </row>
    <row r="38" spans="1:16" x14ac:dyDescent="0.25">
      <c r="A38" s="32" t="s">
        <v>40</v>
      </c>
      <c r="B38" s="32">
        <v>10</v>
      </c>
      <c r="C38" s="33" t="s">
        <v>100</v>
      </c>
      <c r="D38" s="32" t="s">
        <v>42</v>
      </c>
      <c r="E38" s="34" t="s">
        <v>101</v>
      </c>
      <c r="F38" s="35" t="s">
        <v>87</v>
      </c>
      <c r="G38" s="36">
        <v>32960</v>
      </c>
      <c r="H38" s="37">
        <v>0</v>
      </c>
      <c r="I38" s="37">
        <f>ROUND(G38*H38,P4)</f>
        <v>0</v>
      </c>
      <c r="J38" s="32"/>
      <c r="O38" s="38">
        <f>I38*0.21</f>
        <v>0</v>
      </c>
      <c r="P38">
        <v>3</v>
      </c>
    </row>
    <row r="39" spans="1:16" ht="60" x14ac:dyDescent="0.25">
      <c r="A39" s="32" t="s">
        <v>45</v>
      </c>
      <c r="B39" s="39"/>
      <c r="C39" s="40"/>
      <c r="D39" s="40"/>
      <c r="E39" s="34" t="s">
        <v>142</v>
      </c>
      <c r="F39" s="40"/>
      <c r="G39" s="40"/>
      <c r="H39" s="40"/>
      <c r="I39" s="40"/>
      <c r="J39" s="42"/>
    </row>
    <row r="40" spans="1:16" ht="120" x14ac:dyDescent="0.25">
      <c r="A40" s="32" t="s">
        <v>46</v>
      </c>
      <c r="B40" s="39"/>
      <c r="C40" s="40"/>
      <c r="D40" s="40"/>
      <c r="E40" s="34" t="s">
        <v>103</v>
      </c>
      <c r="F40" s="40"/>
      <c r="G40" s="40"/>
      <c r="H40" s="40"/>
      <c r="I40" s="40"/>
      <c r="J40" s="42"/>
    </row>
    <row r="41" spans="1:16" x14ac:dyDescent="0.25">
      <c r="A41" s="32" t="s">
        <v>40</v>
      </c>
      <c r="B41" s="32">
        <v>11</v>
      </c>
      <c r="C41" s="33" t="s">
        <v>104</v>
      </c>
      <c r="D41" s="32" t="s">
        <v>42</v>
      </c>
      <c r="E41" s="34" t="s">
        <v>105</v>
      </c>
      <c r="F41" s="35" t="s">
        <v>87</v>
      </c>
      <c r="G41" s="36">
        <v>200</v>
      </c>
      <c r="H41" s="37">
        <v>0</v>
      </c>
      <c r="I41" s="37">
        <f>ROUND(G41*H41,P4)</f>
        <v>0</v>
      </c>
      <c r="J41" s="32"/>
      <c r="O41" s="38">
        <f>I41*0.21</f>
        <v>0</v>
      </c>
      <c r="P41">
        <v>3</v>
      </c>
    </row>
    <row r="42" spans="1:16" ht="60" x14ac:dyDescent="0.25">
      <c r="A42" s="32" t="s">
        <v>45</v>
      </c>
      <c r="B42" s="39"/>
      <c r="C42" s="40"/>
      <c r="D42" s="40"/>
      <c r="E42" s="34" t="s">
        <v>143</v>
      </c>
      <c r="F42" s="40"/>
      <c r="G42" s="40"/>
      <c r="H42" s="40"/>
      <c r="I42" s="40"/>
      <c r="J42" s="42"/>
    </row>
    <row r="43" spans="1:16" ht="105" x14ac:dyDescent="0.25">
      <c r="A43" s="32" t="s">
        <v>46</v>
      </c>
      <c r="B43" s="39"/>
      <c r="C43" s="40"/>
      <c r="D43" s="40"/>
      <c r="E43" s="34" t="s">
        <v>107</v>
      </c>
      <c r="F43" s="40"/>
      <c r="G43" s="40"/>
      <c r="H43" s="40"/>
      <c r="I43" s="40"/>
      <c r="J43" s="42"/>
    </row>
    <row r="44" spans="1:16" x14ac:dyDescent="0.25">
      <c r="A44" s="32" t="s">
        <v>40</v>
      </c>
      <c r="B44" s="32">
        <v>12</v>
      </c>
      <c r="C44" s="33" t="s">
        <v>108</v>
      </c>
      <c r="D44" s="32" t="s">
        <v>42</v>
      </c>
      <c r="E44" s="34" t="s">
        <v>109</v>
      </c>
      <c r="F44" s="35" t="s">
        <v>87</v>
      </c>
      <c r="G44" s="36">
        <v>16320</v>
      </c>
      <c r="H44" s="37">
        <v>0</v>
      </c>
      <c r="I44" s="37">
        <f>ROUND(G44*H44,P4)</f>
        <v>0</v>
      </c>
      <c r="J44" s="32"/>
      <c r="O44" s="38">
        <f>I44*0.21</f>
        <v>0</v>
      </c>
      <c r="P44">
        <v>3</v>
      </c>
    </row>
    <row r="45" spans="1:16" ht="60" x14ac:dyDescent="0.25">
      <c r="A45" s="32" t="s">
        <v>45</v>
      </c>
      <c r="B45" s="39"/>
      <c r="C45" s="40"/>
      <c r="D45" s="40"/>
      <c r="E45" s="34" t="s">
        <v>144</v>
      </c>
      <c r="F45" s="40"/>
      <c r="G45" s="40"/>
      <c r="H45" s="40"/>
      <c r="I45" s="40"/>
      <c r="J45" s="42"/>
    </row>
    <row r="46" spans="1:16" ht="195" x14ac:dyDescent="0.25">
      <c r="A46" s="32" t="s">
        <v>46</v>
      </c>
      <c r="B46" s="39"/>
      <c r="C46" s="40"/>
      <c r="D46" s="40"/>
      <c r="E46" s="34" t="s">
        <v>111</v>
      </c>
      <c r="F46" s="40"/>
      <c r="G46" s="40"/>
      <c r="H46" s="40"/>
      <c r="I46" s="40"/>
      <c r="J46" s="42"/>
    </row>
    <row r="47" spans="1:16" x14ac:dyDescent="0.25">
      <c r="A47" s="32" t="s">
        <v>40</v>
      </c>
      <c r="B47" s="32">
        <v>13</v>
      </c>
      <c r="C47" s="33" t="s">
        <v>112</v>
      </c>
      <c r="D47" s="32" t="s">
        <v>42</v>
      </c>
      <c r="E47" s="34" t="s">
        <v>113</v>
      </c>
      <c r="F47" s="35" t="s">
        <v>67</v>
      </c>
      <c r="G47" s="36">
        <v>748.8</v>
      </c>
      <c r="H47" s="37">
        <v>0</v>
      </c>
      <c r="I47" s="37">
        <f>ROUND(G47*H47,P4)</f>
        <v>0</v>
      </c>
      <c r="J47" s="32"/>
      <c r="O47" s="38">
        <f>I47*0.21</f>
        <v>0</v>
      </c>
      <c r="P47">
        <v>3</v>
      </c>
    </row>
    <row r="48" spans="1:16" ht="60" x14ac:dyDescent="0.25">
      <c r="A48" s="32" t="s">
        <v>45</v>
      </c>
      <c r="B48" s="39"/>
      <c r="C48" s="40"/>
      <c r="D48" s="40"/>
      <c r="E48" s="34" t="s">
        <v>145</v>
      </c>
      <c r="F48" s="40"/>
      <c r="G48" s="40"/>
      <c r="H48" s="40"/>
      <c r="I48" s="40"/>
      <c r="J48" s="42"/>
    </row>
    <row r="49" spans="1:16" ht="195" x14ac:dyDescent="0.25">
      <c r="A49" s="32" t="s">
        <v>46</v>
      </c>
      <c r="B49" s="39"/>
      <c r="C49" s="40"/>
      <c r="D49" s="40"/>
      <c r="E49" s="34" t="s">
        <v>111</v>
      </c>
      <c r="F49" s="40"/>
      <c r="G49" s="40"/>
      <c r="H49" s="40"/>
      <c r="I49" s="40"/>
      <c r="J49" s="42"/>
    </row>
    <row r="50" spans="1:16" x14ac:dyDescent="0.25">
      <c r="A50" s="32" t="s">
        <v>40</v>
      </c>
      <c r="B50" s="32">
        <v>14</v>
      </c>
      <c r="C50" s="33" t="s">
        <v>146</v>
      </c>
      <c r="D50" s="32" t="s">
        <v>42</v>
      </c>
      <c r="E50" s="34" t="s">
        <v>147</v>
      </c>
      <c r="F50" s="35" t="s">
        <v>117</v>
      </c>
      <c r="G50" s="36">
        <v>100</v>
      </c>
      <c r="H50" s="37">
        <v>0</v>
      </c>
      <c r="I50" s="37">
        <f>ROUND(G50*H50,P4)</f>
        <v>0</v>
      </c>
      <c r="J50" s="32"/>
      <c r="O50" s="38">
        <f>I50*0.21</f>
        <v>0</v>
      </c>
      <c r="P50">
        <v>3</v>
      </c>
    </row>
    <row r="51" spans="1:16" ht="30" x14ac:dyDescent="0.25">
      <c r="A51" s="32" t="s">
        <v>45</v>
      </c>
      <c r="B51" s="39"/>
      <c r="C51" s="40"/>
      <c r="D51" s="40"/>
      <c r="E51" s="34" t="s">
        <v>148</v>
      </c>
      <c r="F51" s="40"/>
      <c r="G51" s="40"/>
      <c r="H51" s="40"/>
      <c r="I51" s="40"/>
      <c r="J51" s="42"/>
    </row>
    <row r="52" spans="1:16" ht="105" x14ac:dyDescent="0.25">
      <c r="A52" s="32" t="s">
        <v>46</v>
      </c>
      <c r="B52" s="39"/>
      <c r="C52" s="40"/>
      <c r="D52" s="40"/>
      <c r="E52" s="34" t="s">
        <v>149</v>
      </c>
      <c r="F52" s="40"/>
      <c r="G52" s="40"/>
      <c r="H52" s="40"/>
      <c r="I52" s="40"/>
      <c r="J52" s="42"/>
    </row>
    <row r="53" spans="1:16" x14ac:dyDescent="0.25">
      <c r="A53" s="32" t="s">
        <v>40</v>
      </c>
      <c r="B53" s="32">
        <v>15</v>
      </c>
      <c r="C53" s="33" t="s">
        <v>115</v>
      </c>
      <c r="D53" s="32" t="s">
        <v>42</v>
      </c>
      <c r="E53" s="34" t="s">
        <v>116</v>
      </c>
      <c r="F53" s="35" t="s">
        <v>117</v>
      </c>
      <c r="G53" s="36">
        <v>30</v>
      </c>
      <c r="H53" s="37">
        <v>0</v>
      </c>
      <c r="I53" s="37">
        <f>ROUND(G53*H53,P4)</f>
        <v>0</v>
      </c>
      <c r="J53" s="32"/>
      <c r="O53" s="38">
        <f>I53*0.21</f>
        <v>0</v>
      </c>
      <c r="P53">
        <v>3</v>
      </c>
    </row>
    <row r="54" spans="1:16" x14ac:dyDescent="0.25">
      <c r="A54" s="32" t="s">
        <v>45</v>
      </c>
      <c r="B54" s="39"/>
      <c r="C54" s="40"/>
      <c r="D54" s="40"/>
      <c r="E54" s="41" t="s">
        <v>42</v>
      </c>
      <c r="F54" s="40"/>
      <c r="G54" s="40"/>
      <c r="H54" s="40"/>
      <c r="I54" s="40"/>
      <c r="J54" s="42"/>
    </row>
    <row r="55" spans="1:16" ht="75" x14ac:dyDescent="0.25">
      <c r="A55" s="32" t="s">
        <v>46</v>
      </c>
      <c r="B55" s="39"/>
      <c r="C55" s="40"/>
      <c r="D55" s="40"/>
      <c r="E55" s="34" t="s">
        <v>118</v>
      </c>
      <c r="F55" s="40"/>
      <c r="G55" s="40"/>
      <c r="H55" s="40"/>
      <c r="I55" s="40"/>
      <c r="J55" s="42"/>
    </row>
    <row r="56" spans="1:16" x14ac:dyDescent="0.25">
      <c r="A56" s="26" t="s">
        <v>37</v>
      </c>
      <c r="B56" s="27"/>
      <c r="C56" s="28" t="s">
        <v>150</v>
      </c>
      <c r="D56" s="29"/>
      <c r="E56" s="26" t="s">
        <v>151</v>
      </c>
      <c r="F56" s="29"/>
      <c r="G56" s="29"/>
      <c r="H56" s="29"/>
      <c r="I56" s="30">
        <f>SUMIFS(I57:I59,A57:A59,"P")</f>
        <v>0</v>
      </c>
      <c r="J56" s="31"/>
    </row>
    <row r="57" spans="1:16" x14ac:dyDescent="0.25">
      <c r="A57" s="32" t="s">
        <v>40</v>
      </c>
      <c r="B57" s="32">
        <v>16</v>
      </c>
      <c r="C57" s="33" t="s">
        <v>152</v>
      </c>
      <c r="D57" s="32" t="s">
        <v>42</v>
      </c>
      <c r="E57" s="34" t="s">
        <v>153</v>
      </c>
      <c r="F57" s="35" t="s">
        <v>62</v>
      </c>
      <c r="G57" s="36">
        <v>3</v>
      </c>
      <c r="H57" s="37">
        <v>0</v>
      </c>
      <c r="I57" s="37">
        <f>ROUND(G57*H57,P4)</f>
        <v>0</v>
      </c>
      <c r="J57" s="32"/>
      <c r="O57" s="38">
        <f>I57*0.21</f>
        <v>0</v>
      </c>
      <c r="P57">
        <v>3</v>
      </c>
    </row>
    <row r="58" spans="1:16" x14ac:dyDescent="0.25">
      <c r="A58" s="32" t="s">
        <v>45</v>
      </c>
      <c r="B58" s="39"/>
      <c r="C58" s="40"/>
      <c r="D58" s="40"/>
      <c r="E58" s="41" t="s">
        <v>42</v>
      </c>
      <c r="F58" s="40"/>
      <c r="G58" s="40"/>
      <c r="H58" s="40"/>
      <c r="I58" s="40"/>
      <c r="J58" s="42"/>
    </row>
    <row r="59" spans="1:16" ht="75" x14ac:dyDescent="0.25">
      <c r="A59" s="32" t="s">
        <v>46</v>
      </c>
      <c r="B59" s="39"/>
      <c r="C59" s="40"/>
      <c r="D59" s="40"/>
      <c r="E59" s="34" t="s">
        <v>154</v>
      </c>
      <c r="F59" s="40"/>
      <c r="G59" s="40"/>
      <c r="H59" s="40"/>
      <c r="I59" s="40"/>
      <c r="J59" s="42"/>
    </row>
    <row r="60" spans="1:16" x14ac:dyDescent="0.25">
      <c r="A60" s="26" t="s">
        <v>37</v>
      </c>
      <c r="B60" s="27"/>
      <c r="C60" s="28" t="s">
        <v>119</v>
      </c>
      <c r="D60" s="29"/>
      <c r="E60" s="26" t="s">
        <v>120</v>
      </c>
      <c r="F60" s="29"/>
      <c r="G60" s="29"/>
      <c r="H60" s="29"/>
      <c r="I60" s="30">
        <f>SUMIFS(I61:I66,A61:A66,"P")</f>
        <v>0</v>
      </c>
      <c r="J60" s="31"/>
    </row>
    <row r="61" spans="1:16" x14ac:dyDescent="0.25">
      <c r="A61" s="32" t="s">
        <v>40</v>
      </c>
      <c r="B61" s="32">
        <v>17</v>
      </c>
      <c r="C61" s="33" t="s">
        <v>124</v>
      </c>
      <c r="D61" s="32" t="s">
        <v>42</v>
      </c>
      <c r="E61" s="34" t="s">
        <v>125</v>
      </c>
      <c r="F61" s="35" t="s">
        <v>117</v>
      </c>
      <c r="G61" s="36">
        <v>30</v>
      </c>
      <c r="H61" s="37">
        <v>0</v>
      </c>
      <c r="I61" s="37">
        <f>ROUND(G61*H61,P4)</f>
        <v>0</v>
      </c>
      <c r="J61" s="32"/>
      <c r="O61" s="38">
        <f>I61*0.21</f>
        <v>0</v>
      </c>
      <c r="P61">
        <v>3</v>
      </c>
    </row>
    <row r="62" spans="1:16" x14ac:dyDescent="0.25">
      <c r="A62" s="32" t="s">
        <v>45</v>
      </c>
      <c r="B62" s="39"/>
      <c r="C62" s="40"/>
      <c r="D62" s="40"/>
      <c r="E62" s="41" t="s">
        <v>42</v>
      </c>
      <c r="F62" s="40"/>
      <c r="G62" s="40"/>
      <c r="H62" s="40"/>
      <c r="I62" s="40"/>
      <c r="J62" s="42"/>
    </row>
    <row r="63" spans="1:16" ht="75" x14ac:dyDescent="0.25">
      <c r="A63" s="32" t="s">
        <v>46</v>
      </c>
      <c r="B63" s="39"/>
      <c r="C63" s="40"/>
      <c r="D63" s="40"/>
      <c r="E63" s="34" t="s">
        <v>126</v>
      </c>
      <c r="F63" s="40"/>
      <c r="G63" s="40"/>
      <c r="H63" s="40"/>
      <c r="I63" s="40"/>
      <c r="J63" s="42"/>
    </row>
    <row r="64" spans="1:16" x14ac:dyDescent="0.25">
      <c r="A64" s="32" t="s">
        <v>40</v>
      </c>
      <c r="B64" s="32">
        <v>18</v>
      </c>
      <c r="C64" s="33" t="s">
        <v>127</v>
      </c>
      <c r="D64" s="32" t="s">
        <v>42</v>
      </c>
      <c r="E64" s="34" t="s">
        <v>128</v>
      </c>
      <c r="F64" s="35" t="s">
        <v>87</v>
      </c>
      <c r="G64" s="36">
        <v>16640</v>
      </c>
      <c r="H64" s="37">
        <v>0</v>
      </c>
      <c r="I64" s="37">
        <f>ROUND(G64*H64,P4)</f>
        <v>0</v>
      </c>
      <c r="J64" s="32"/>
      <c r="O64" s="38">
        <f>I64*0.21</f>
        <v>0</v>
      </c>
      <c r="P64">
        <v>3</v>
      </c>
    </row>
    <row r="65" spans="1:10" ht="45" x14ac:dyDescent="0.25">
      <c r="A65" s="32" t="s">
        <v>45</v>
      </c>
      <c r="B65" s="39"/>
      <c r="C65" s="40"/>
      <c r="D65" s="40"/>
      <c r="E65" s="34" t="s">
        <v>155</v>
      </c>
      <c r="F65" s="40"/>
      <c r="G65" s="40"/>
      <c r="H65" s="40"/>
      <c r="I65" s="40"/>
      <c r="J65" s="42"/>
    </row>
    <row r="66" spans="1:10" ht="75" x14ac:dyDescent="0.25">
      <c r="A66" s="32" t="s">
        <v>46</v>
      </c>
      <c r="B66" s="43"/>
      <c r="C66" s="44"/>
      <c r="D66" s="44"/>
      <c r="E66" s="34" t="s">
        <v>130</v>
      </c>
      <c r="F66" s="44"/>
      <c r="G66" s="44"/>
      <c r="H66" s="44"/>
      <c r="I66" s="44"/>
      <c r="J66" s="45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4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 spans="1:16" x14ac:dyDescent="0.25">
      <c r="A3" s="3" t="s">
        <v>20</v>
      </c>
      <c r="B3" s="18" t="s">
        <v>21</v>
      </c>
      <c r="C3" s="48" t="s">
        <v>22</v>
      </c>
      <c r="D3" s="49"/>
      <c r="E3" s="19" t="s">
        <v>23</v>
      </c>
      <c r="F3" s="15"/>
      <c r="G3" s="15"/>
      <c r="H3" s="20" t="s">
        <v>17</v>
      </c>
      <c r="I3" s="21">
        <f>SUMIFS(I8:I14,A8:A14,"SD")</f>
        <v>0</v>
      </c>
      <c r="J3" s="17"/>
      <c r="O3">
        <v>0</v>
      </c>
      <c r="P3">
        <v>2</v>
      </c>
    </row>
    <row r="4" spans="1:16" x14ac:dyDescent="0.25">
      <c r="A4" s="3" t="s">
        <v>24</v>
      </c>
      <c r="B4" s="18" t="s">
        <v>25</v>
      </c>
      <c r="C4" s="48" t="s">
        <v>17</v>
      </c>
      <c r="D4" s="49"/>
      <c r="E4" s="19" t="s">
        <v>18</v>
      </c>
      <c r="F4" s="15"/>
      <c r="G4" s="15"/>
      <c r="H4" s="15"/>
      <c r="I4" s="15"/>
      <c r="J4" s="17"/>
      <c r="O4">
        <v>0.12</v>
      </c>
      <c r="P4">
        <v>2</v>
      </c>
    </row>
    <row r="5" spans="1:16" x14ac:dyDescent="0.25">
      <c r="A5" s="50" t="s">
        <v>26</v>
      </c>
      <c r="B5" s="51" t="s">
        <v>27</v>
      </c>
      <c r="C5" s="52" t="s">
        <v>28</v>
      </c>
      <c r="D5" s="52" t="s">
        <v>29</v>
      </c>
      <c r="E5" s="52" t="s">
        <v>30</v>
      </c>
      <c r="F5" s="52" t="s">
        <v>31</v>
      </c>
      <c r="G5" s="52" t="s">
        <v>32</v>
      </c>
      <c r="H5" s="52" t="s">
        <v>33</v>
      </c>
      <c r="I5" s="52"/>
      <c r="J5" s="53" t="s">
        <v>34</v>
      </c>
      <c r="O5">
        <v>0.21</v>
      </c>
    </row>
    <row r="6" spans="1:16" x14ac:dyDescent="0.25">
      <c r="A6" s="50"/>
      <c r="B6" s="51"/>
      <c r="C6" s="52"/>
      <c r="D6" s="52"/>
      <c r="E6" s="52"/>
      <c r="F6" s="52"/>
      <c r="G6" s="52"/>
      <c r="H6" s="6" t="s">
        <v>35</v>
      </c>
      <c r="I6" s="6" t="s">
        <v>36</v>
      </c>
      <c r="J6" s="53"/>
    </row>
    <row r="7" spans="1:16" x14ac:dyDescent="0.25">
      <c r="A7" s="24">
        <v>0</v>
      </c>
      <c r="B7" s="22">
        <v>1</v>
      </c>
      <c r="C7" s="25">
        <v>2</v>
      </c>
      <c r="D7" s="6">
        <v>3</v>
      </c>
      <c r="E7" s="25">
        <v>4</v>
      </c>
      <c r="F7" s="6">
        <v>5</v>
      </c>
      <c r="G7" s="6">
        <v>6</v>
      </c>
      <c r="H7" s="6">
        <v>7</v>
      </c>
      <c r="I7" s="25">
        <v>8</v>
      </c>
      <c r="J7" s="23">
        <v>9</v>
      </c>
    </row>
    <row r="8" spans="1:16" x14ac:dyDescent="0.25">
      <c r="A8" s="26" t="s">
        <v>37</v>
      </c>
      <c r="B8" s="27"/>
      <c r="C8" s="28" t="s">
        <v>38</v>
      </c>
      <c r="D8" s="29"/>
      <c r="E8" s="26" t="s">
        <v>39</v>
      </c>
      <c r="F8" s="29"/>
      <c r="G8" s="29"/>
      <c r="H8" s="29"/>
      <c r="I8" s="30">
        <f>SUMIFS(I9:I14,A9:A14,"P")</f>
        <v>0</v>
      </c>
      <c r="J8" s="31"/>
    </row>
    <row r="9" spans="1:16" x14ac:dyDescent="0.25">
      <c r="A9" s="32" t="s">
        <v>40</v>
      </c>
      <c r="B9" s="32">
        <v>1</v>
      </c>
      <c r="C9" s="33" t="s">
        <v>156</v>
      </c>
      <c r="D9" s="32" t="s">
        <v>42</v>
      </c>
      <c r="E9" s="34" t="s">
        <v>157</v>
      </c>
      <c r="F9" s="35" t="s">
        <v>44</v>
      </c>
      <c r="G9" s="36">
        <v>1</v>
      </c>
      <c r="H9" s="37">
        <v>0</v>
      </c>
      <c r="I9" s="37">
        <f>ROUND(G9*H9,P4)</f>
        <v>0</v>
      </c>
      <c r="J9" s="32"/>
      <c r="O9" s="38">
        <f>I9*0.21</f>
        <v>0</v>
      </c>
      <c r="P9">
        <v>3</v>
      </c>
    </row>
    <row r="10" spans="1:16" ht="30" x14ac:dyDescent="0.25">
      <c r="A10" s="32" t="s">
        <v>45</v>
      </c>
      <c r="B10" s="39"/>
      <c r="C10" s="40"/>
      <c r="D10" s="40"/>
      <c r="E10" s="34" t="s">
        <v>158</v>
      </c>
      <c r="F10" s="40"/>
      <c r="G10" s="40"/>
      <c r="H10" s="40"/>
      <c r="I10" s="40"/>
      <c r="J10" s="42"/>
    </row>
    <row r="11" spans="1:16" ht="75" x14ac:dyDescent="0.25">
      <c r="A11" s="32" t="s">
        <v>46</v>
      </c>
      <c r="B11" s="39"/>
      <c r="C11" s="40"/>
      <c r="D11" s="40"/>
      <c r="E11" s="34" t="s">
        <v>159</v>
      </c>
      <c r="F11" s="40"/>
      <c r="G11" s="40"/>
      <c r="H11" s="40"/>
      <c r="I11" s="40"/>
      <c r="J11" s="42"/>
    </row>
    <row r="12" spans="1:16" x14ac:dyDescent="0.25">
      <c r="A12" s="32" t="s">
        <v>40</v>
      </c>
      <c r="B12" s="32">
        <v>2</v>
      </c>
      <c r="C12" s="33" t="s">
        <v>160</v>
      </c>
      <c r="D12" s="32" t="s">
        <v>42</v>
      </c>
      <c r="E12" s="34" t="s">
        <v>161</v>
      </c>
      <c r="F12" s="35" t="s">
        <v>44</v>
      </c>
      <c r="G12" s="36">
        <v>1</v>
      </c>
      <c r="H12" s="37">
        <v>0</v>
      </c>
      <c r="I12" s="37">
        <f>ROUND(G12*H12,P4)</f>
        <v>0</v>
      </c>
      <c r="J12" s="32"/>
      <c r="O12" s="38">
        <f>I12*0.21</f>
        <v>0</v>
      </c>
      <c r="P12">
        <v>3</v>
      </c>
    </row>
    <row r="13" spans="1:16" ht="60" x14ac:dyDescent="0.25">
      <c r="A13" s="32" t="s">
        <v>45</v>
      </c>
      <c r="B13" s="39"/>
      <c r="C13" s="40"/>
      <c r="D13" s="40"/>
      <c r="E13" s="34" t="s">
        <v>162</v>
      </c>
      <c r="F13" s="40"/>
      <c r="G13" s="40"/>
      <c r="H13" s="40"/>
      <c r="I13" s="40"/>
      <c r="J13" s="42"/>
    </row>
    <row r="14" spans="1:16" ht="60" x14ac:dyDescent="0.25">
      <c r="A14" s="32" t="s">
        <v>46</v>
      </c>
      <c r="B14" s="43"/>
      <c r="C14" s="44"/>
      <c r="D14" s="44"/>
      <c r="E14" s="34" t="s">
        <v>163</v>
      </c>
      <c r="F14" s="44"/>
      <c r="G14" s="44"/>
      <c r="H14" s="44"/>
      <c r="I14" s="44"/>
      <c r="J14" s="45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Rekapitulace</vt:lpstr>
      <vt:lpstr>so 000</vt:lpstr>
      <vt:lpstr>SO 101-Borovnice</vt:lpstr>
      <vt:lpstr>SO 102-Krásné</vt:lpstr>
      <vt:lpstr>so 901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Táborský Přemysl</dc:creator>
  <cp:lastModifiedBy>Táborský Přemysl</cp:lastModifiedBy>
  <dcterms:created xsi:type="dcterms:W3CDTF">2025-05-13T05:00:05Z</dcterms:created>
  <dcterms:modified xsi:type="dcterms:W3CDTF">2025-05-13T05:00:29Z</dcterms:modified>
</cp:coreProperties>
</file>